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480" windowHeight="11640"/>
  </bookViews>
  <sheets>
    <sheet name="14-15 COA" sheetId="4" r:id="rId1"/>
    <sheet name="COA Worksheet" sheetId="2" r:id="rId2"/>
    <sheet name="Transportation Survey Results" sheetId="1" r:id="rId3"/>
    <sheet name="IRS Mileage Rate" sheetId="3" r:id="rId4"/>
  </sheets>
  <definedNames>
    <definedName name="_xlnm.Print_Area" localSheetId="0">'14-15 COA'!$1:$437</definedName>
  </definedNames>
  <calcPr calcId="125725"/>
</workbook>
</file>

<file path=xl/calcChain.xml><?xml version="1.0" encoding="utf-8"?>
<calcChain xmlns="http://schemas.openxmlformats.org/spreadsheetml/2006/main">
  <c r="L103" i="4"/>
  <c r="L42"/>
  <c r="L15"/>
  <c r="K436"/>
  <c r="J436"/>
  <c r="I436"/>
  <c r="K432"/>
  <c r="J432"/>
  <c r="I432"/>
  <c r="K430"/>
  <c r="J430"/>
  <c r="I430"/>
  <c r="K427"/>
  <c r="J427"/>
  <c r="I427"/>
  <c r="K426"/>
  <c r="J426"/>
  <c r="I426"/>
  <c r="K424"/>
  <c r="J424"/>
  <c r="I424"/>
  <c r="K423"/>
  <c r="J423"/>
  <c r="I423"/>
  <c r="K422"/>
  <c r="J422"/>
  <c r="I422"/>
  <c r="K404"/>
  <c r="J404"/>
  <c r="I404"/>
  <c r="K300"/>
  <c r="J300"/>
  <c r="I300"/>
  <c r="K299"/>
  <c r="J299"/>
  <c r="I299"/>
  <c r="K298"/>
  <c r="J298"/>
  <c r="I298"/>
  <c r="K297"/>
  <c r="J297"/>
  <c r="I297"/>
  <c r="K296"/>
  <c r="J296"/>
  <c r="I296"/>
  <c r="K295"/>
  <c r="J295"/>
  <c r="I295"/>
  <c r="K294"/>
  <c r="J294"/>
  <c r="I294"/>
  <c r="K293"/>
  <c r="J293"/>
  <c r="I293"/>
  <c r="K292"/>
  <c r="J292"/>
  <c r="I292"/>
  <c r="K291"/>
  <c r="J291"/>
  <c r="I291"/>
  <c r="K289"/>
  <c r="J289"/>
  <c r="I289"/>
  <c r="K276"/>
  <c r="J276"/>
  <c r="I276"/>
  <c r="K275"/>
  <c r="J275"/>
  <c r="I275"/>
  <c r="K274"/>
  <c r="J274"/>
  <c r="I274"/>
  <c r="K273"/>
  <c r="J273"/>
  <c r="I273"/>
  <c r="K272"/>
  <c r="J272"/>
  <c r="I272"/>
  <c r="K271"/>
  <c r="J271"/>
  <c r="I271"/>
  <c r="J59"/>
  <c r="J57"/>
  <c r="J56"/>
  <c r="J55"/>
  <c r="J53"/>
  <c r="J52"/>
  <c r="J51"/>
  <c r="J50"/>
  <c r="J49"/>
  <c r="J48"/>
  <c r="E259"/>
  <c r="E257"/>
  <c r="E250"/>
  <c r="E188"/>
  <c r="E195"/>
  <c r="E194"/>
  <c r="L188" l="1"/>
  <c r="L250"/>
  <c r="L257"/>
  <c r="L259"/>
  <c r="L195"/>
  <c r="L194"/>
  <c r="E4" i="1"/>
  <c r="E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
  <c r="E433" i="4"/>
  <c r="E432"/>
  <c r="E431"/>
  <c r="L431" s="1"/>
  <c r="E430"/>
  <c r="E411"/>
  <c r="E410"/>
  <c r="E409"/>
  <c r="E408"/>
  <c r="E386"/>
  <c r="E385"/>
  <c r="E384"/>
  <c r="E383"/>
  <c r="L383" s="1"/>
  <c r="E366"/>
  <c r="K365"/>
  <c r="J365"/>
  <c r="I365"/>
  <c r="E365"/>
  <c r="E364"/>
  <c r="K363"/>
  <c r="J363"/>
  <c r="I363"/>
  <c r="E363"/>
  <c r="E342"/>
  <c r="E341"/>
  <c r="E340"/>
  <c r="E339"/>
  <c r="E322"/>
  <c r="E321"/>
  <c r="E320"/>
  <c r="E319"/>
  <c r="J6"/>
  <c r="J7"/>
  <c r="J8"/>
  <c r="J9"/>
  <c r="J10"/>
  <c r="J16"/>
  <c r="J18"/>
  <c r="J19"/>
  <c r="J20"/>
  <c r="J21"/>
  <c r="J22"/>
  <c r="J23"/>
  <c r="J30"/>
  <c r="E35"/>
  <c r="I35"/>
  <c r="J35"/>
  <c r="K35"/>
  <c r="E36"/>
  <c r="E37"/>
  <c r="E38"/>
  <c r="I38"/>
  <c r="J38"/>
  <c r="K38"/>
  <c r="E39"/>
  <c r="E40"/>
  <c r="E41"/>
  <c r="I41"/>
  <c r="J41"/>
  <c r="K41"/>
  <c r="E43"/>
  <c r="I43"/>
  <c r="J43"/>
  <c r="K43"/>
  <c r="E44"/>
  <c r="I44"/>
  <c r="J44"/>
  <c r="K44"/>
  <c r="E48"/>
  <c r="E49"/>
  <c r="E50"/>
  <c r="E51"/>
  <c r="E52"/>
  <c r="E53"/>
  <c r="E54"/>
  <c r="I54"/>
  <c r="E55"/>
  <c r="E56"/>
  <c r="E57"/>
  <c r="E58"/>
  <c r="E59"/>
  <c r="K60"/>
  <c r="E64"/>
  <c r="I64"/>
  <c r="J64"/>
  <c r="K64"/>
  <c r="E65"/>
  <c r="I65"/>
  <c r="J65"/>
  <c r="K65"/>
  <c r="E66"/>
  <c r="I66"/>
  <c r="J66"/>
  <c r="K66"/>
  <c r="E67"/>
  <c r="I67"/>
  <c r="J67"/>
  <c r="K67"/>
  <c r="E68"/>
  <c r="I68"/>
  <c r="J68"/>
  <c r="K68"/>
  <c r="E69"/>
  <c r="I69"/>
  <c r="J69"/>
  <c r="K69"/>
  <c r="E70"/>
  <c r="I70"/>
  <c r="J70"/>
  <c r="K70"/>
  <c r="I71"/>
  <c r="J71"/>
  <c r="K71"/>
  <c r="E73"/>
  <c r="I73"/>
  <c r="J73"/>
  <c r="K73"/>
  <c r="E74"/>
  <c r="I74"/>
  <c r="J74"/>
  <c r="K74"/>
  <c r="E75"/>
  <c r="I75"/>
  <c r="J75"/>
  <c r="K75"/>
  <c r="E77"/>
  <c r="I77"/>
  <c r="J77"/>
  <c r="K77"/>
  <c r="E78"/>
  <c r="E79"/>
  <c r="E80"/>
  <c r="I80"/>
  <c r="J80"/>
  <c r="K80"/>
  <c r="E81"/>
  <c r="E82"/>
  <c r="I82"/>
  <c r="J82"/>
  <c r="K82"/>
  <c r="E83"/>
  <c r="E84"/>
  <c r="E85"/>
  <c r="E86"/>
  <c r="E87"/>
  <c r="E88"/>
  <c r="I88"/>
  <c r="J88"/>
  <c r="K88"/>
  <c r="E123"/>
  <c r="I123"/>
  <c r="J123"/>
  <c r="K123"/>
  <c r="E124"/>
  <c r="E125"/>
  <c r="E126"/>
  <c r="I126"/>
  <c r="J126"/>
  <c r="K126"/>
  <c r="E127"/>
  <c r="E128"/>
  <c r="E131"/>
  <c r="I131"/>
  <c r="J131"/>
  <c r="K131"/>
  <c r="E133"/>
  <c r="I133"/>
  <c r="J133"/>
  <c r="K133"/>
  <c r="E134"/>
  <c r="I134"/>
  <c r="J134"/>
  <c r="K134"/>
  <c r="E136"/>
  <c r="E137"/>
  <c r="E138"/>
  <c r="E139"/>
  <c r="E140"/>
  <c r="E141"/>
  <c r="E142"/>
  <c r="I142"/>
  <c r="E143"/>
  <c r="I143"/>
  <c r="E144"/>
  <c r="I144"/>
  <c r="E145"/>
  <c r="I145"/>
  <c r="E146"/>
  <c r="I146"/>
  <c r="E147"/>
  <c r="E152"/>
  <c r="I152"/>
  <c r="J152"/>
  <c r="K152"/>
  <c r="E153"/>
  <c r="I153"/>
  <c r="J153"/>
  <c r="K153"/>
  <c r="E154"/>
  <c r="I154"/>
  <c r="J154"/>
  <c r="K154"/>
  <c r="E155"/>
  <c r="I155"/>
  <c r="J155"/>
  <c r="K155"/>
  <c r="E156"/>
  <c r="I156"/>
  <c r="J156"/>
  <c r="K156"/>
  <c r="E157"/>
  <c r="I157"/>
  <c r="J157"/>
  <c r="K157"/>
  <c r="E158"/>
  <c r="I158"/>
  <c r="J158"/>
  <c r="K158"/>
  <c r="I159"/>
  <c r="J159"/>
  <c r="K159"/>
  <c r="E160"/>
  <c r="I160"/>
  <c r="J160"/>
  <c r="K160"/>
  <c r="E162"/>
  <c r="I162"/>
  <c r="J162"/>
  <c r="K162"/>
  <c r="E163"/>
  <c r="I163"/>
  <c r="J163"/>
  <c r="K163"/>
  <c r="E165"/>
  <c r="I165"/>
  <c r="J165"/>
  <c r="K165"/>
  <c r="E166"/>
  <c r="E167"/>
  <c r="E168"/>
  <c r="I168"/>
  <c r="J168"/>
  <c r="K168"/>
  <c r="E169"/>
  <c r="E170"/>
  <c r="I170"/>
  <c r="J170"/>
  <c r="K170"/>
  <c r="E171"/>
  <c r="E172"/>
  <c r="E173"/>
  <c r="E174"/>
  <c r="E175"/>
  <c r="E176"/>
  <c r="I176"/>
  <c r="K176"/>
  <c r="E182"/>
  <c r="E183"/>
  <c r="E184"/>
  <c r="E185"/>
  <c r="E186"/>
  <c r="E187"/>
  <c r="E189"/>
  <c r="E190"/>
  <c r="E191"/>
  <c r="E192"/>
  <c r="E193"/>
  <c r="E196"/>
  <c r="E197"/>
  <c r="E198"/>
  <c r="E199"/>
  <c r="E200"/>
  <c r="E205"/>
  <c r="E206"/>
  <c r="E207"/>
  <c r="I207"/>
  <c r="J207"/>
  <c r="K207"/>
  <c r="E208"/>
  <c r="I208"/>
  <c r="J208"/>
  <c r="K208"/>
  <c r="E209"/>
  <c r="I209"/>
  <c r="J209"/>
  <c r="K209"/>
  <c r="E210"/>
  <c r="I210"/>
  <c r="J210"/>
  <c r="K210"/>
  <c r="E211"/>
  <c r="I211"/>
  <c r="J211"/>
  <c r="K211"/>
  <c r="E212"/>
  <c r="I212"/>
  <c r="J212"/>
  <c r="K212"/>
  <c r="E213"/>
  <c r="E214"/>
  <c r="E215"/>
  <c r="E216"/>
  <c r="E217"/>
  <c r="E218"/>
  <c r="E219"/>
  <c r="E220"/>
  <c r="E225"/>
  <c r="I225"/>
  <c r="J225"/>
  <c r="K225"/>
  <c r="E226"/>
  <c r="E227"/>
  <c r="I227"/>
  <c r="J227"/>
  <c r="K227"/>
  <c r="E228"/>
  <c r="I228"/>
  <c r="J228"/>
  <c r="K228"/>
  <c r="E229"/>
  <c r="I229"/>
  <c r="J229"/>
  <c r="K229"/>
  <c r="E230"/>
  <c r="I230"/>
  <c r="J230"/>
  <c r="K230"/>
  <c r="E231"/>
  <c r="I231"/>
  <c r="J231"/>
  <c r="K231"/>
  <c r="E232"/>
  <c r="I232"/>
  <c r="J232"/>
  <c r="K232"/>
  <c r="E233"/>
  <c r="I233"/>
  <c r="J233"/>
  <c r="K233"/>
  <c r="E234"/>
  <c r="I234"/>
  <c r="J234"/>
  <c r="K234"/>
  <c r="E235"/>
  <c r="I235"/>
  <c r="J235"/>
  <c r="K235"/>
  <c r="E236"/>
  <c r="I236"/>
  <c r="J236"/>
  <c r="K236"/>
  <c r="E237"/>
  <c r="E238"/>
  <c r="E239"/>
  <c r="E240"/>
  <c r="E246"/>
  <c r="E247"/>
  <c r="E248"/>
  <c r="E249"/>
  <c r="E251"/>
  <c r="E252"/>
  <c r="E253"/>
  <c r="E254"/>
  <c r="E255"/>
  <c r="E256"/>
  <c r="E258"/>
  <c r="E260"/>
  <c r="E261"/>
  <c r="E262"/>
  <c r="E263"/>
  <c r="E264"/>
  <c r="E269"/>
  <c r="E270"/>
  <c r="E271"/>
  <c r="E272"/>
  <c r="E273"/>
  <c r="E274"/>
  <c r="E275"/>
  <c r="E276"/>
  <c r="E277"/>
  <c r="E278"/>
  <c r="E279"/>
  <c r="E280"/>
  <c r="E281"/>
  <c r="E282"/>
  <c r="E283"/>
  <c r="E284"/>
  <c r="E289"/>
  <c r="E290"/>
  <c r="E291"/>
  <c r="E292"/>
  <c r="E293"/>
  <c r="E294"/>
  <c r="E295"/>
  <c r="E296"/>
  <c r="E298"/>
  <c r="E299"/>
  <c r="E300"/>
  <c r="E301"/>
  <c r="E302"/>
  <c r="E303"/>
  <c r="E304"/>
  <c r="E311"/>
  <c r="E312"/>
  <c r="E313"/>
  <c r="E314"/>
  <c r="E315"/>
  <c r="E316"/>
  <c r="E317"/>
  <c r="E318"/>
  <c r="E323"/>
  <c r="E324"/>
  <c r="E325"/>
  <c r="E326"/>
  <c r="E331"/>
  <c r="E332"/>
  <c r="E333"/>
  <c r="E334"/>
  <c r="E335"/>
  <c r="I335"/>
  <c r="J335"/>
  <c r="K335"/>
  <c r="E336"/>
  <c r="E337"/>
  <c r="E338"/>
  <c r="E343"/>
  <c r="E344"/>
  <c r="E345"/>
  <c r="E346"/>
  <c r="E355"/>
  <c r="I355"/>
  <c r="J355"/>
  <c r="K355"/>
  <c r="E356"/>
  <c r="I356"/>
  <c r="J356"/>
  <c r="K356"/>
  <c r="E357"/>
  <c r="I357"/>
  <c r="J357"/>
  <c r="K357"/>
  <c r="E358"/>
  <c r="E359"/>
  <c r="I359"/>
  <c r="J359"/>
  <c r="K359"/>
  <c r="E360"/>
  <c r="I360"/>
  <c r="J360"/>
  <c r="K360"/>
  <c r="E361"/>
  <c r="E362"/>
  <c r="E367"/>
  <c r="E368"/>
  <c r="E369"/>
  <c r="I369"/>
  <c r="J369"/>
  <c r="K369"/>
  <c r="E370"/>
  <c r="E375"/>
  <c r="E376"/>
  <c r="E377"/>
  <c r="E378"/>
  <c r="E379"/>
  <c r="E380"/>
  <c r="E381"/>
  <c r="E382"/>
  <c r="E387"/>
  <c r="E388"/>
  <c r="E389"/>
  <c r="E390"/>
  <c r="E400"/>
  <c r="E401"/>
  <c r="E402"/>
  <c r="E403"/>
  <c r="E404"/>
  <c r="E405"/>
  <c r="E406"/>
  <c r="E407"/>
  <c r="E412"/>
  <c r="E413"/>
  <c r="E414"/>
  <c r="E415"/>
  <c r="E422"/>
  <c r="E423"/>
  <c r="E424"/>
  <c r="E425"/>
  <c r="E426"/>
  <c r="E427"/>
  <c r="E428"/>
  <c r="E429"/>
  <c r="E434"/>
  <c r="E435"/>
  <c r="E436"/>
  <c r="E437"/>
  <c r="L102" l="1"/>
  <c r="L335"/>
  <c r="L433"/>
  <c r="L160"/>
  <c r="L128"/>
  <c r="L111"/>
  <c r="L104"/>
  <c r="L146"/>
  <c r="L118"/>
  <c r="L110"/>
  <c r="L435"/>
  <c r="L280"/>
  <c r="L279"/>
  <c r="L272"/>
  <c r="L262"/>
  <c r="L260"/>
  <c r="L258"/>
  <c r="L252"/>
  <c r="L235"/>
  <c r="L234"/>
  <c r="L215"/>
  <c r="L214"/>
  <c r="L213"/>
  <c r="L208"/>
  <c r="L165"/>
  <c r="L158"/>
  <c r="L152"/>
  <c r="L145"/>
  <c r="L140"/>
  <c r="L133"/>
  <c r="L123"/>
  <c r="L113"/>
  <c r="L109"/>
  <c r="L107"/>
  <c r="L100"/>
  <c r="L94"/>
  <c r="L49"/>
  <c r="L36"/>
  <c r="L27"/>
  <c r="L14"/>
  <c r="L8"/>
  <c r="L384"/>
  <c r="L430"/>
  <c r="L432"/>
  <c r="L319"/>
  <c r="L206"/>
  <c r="L377"/>
  <c r="L78"/>
  <c r="L25"/>
  <c r="L75"/>
  <c r="L423"/>
  <c r="L117"/>
  <c r="L296"/>
  <c r="L88"/>
  <c r="L297"/>
  <c r="L375"/>
  <c r="L331"/>
  <c r="L326"/>
  <c r="L298"/>
  <c r="L185"/>
  <c r="L184"/>
  <c r="L183"/>
  <c r="L246"/>
  <c r="L227"/>
  <c r="L143"/>
  <c r="L370"/>
  <c r="L304"/>
  <c r="L261"/>
  <c r="L233"/>
  <c r="L228"/>
  <c r="L44"/>
  <c r="L345"/>
  <c r="L291"/>
  <c r="L251"/>
  <c r="L247"/>
  <c r="L218"/>
  <c r="L192"/>
  <c r="L127"/>
  <c r="L116"/>
  <c r="L114"/>
  <c r="L108"/>
  <c r="L106"/>
  <c r="L66"/>
  <c r="L403"/>
  <c r="L358"/>
  <c r="L196"/>
  <c r="L59"/>
  <c r="L29"/>
  <c r="L219"/>
  <c r="L99"/>
  <c r="L80"/>
  <c r="L30"/>
  <c r="L68"/>
  <c r="L51"/>
  <c r="L10"/>
  <c r="L411"/>
  <c r="L413"/>
  <c r="L412"/>
  <c r="L64"/>
  <c r="L437"/>
  <c r="L436"/>
  <c r="L415"/>
  <c r="L401"/>
  <c r="L400"/>
  <c r="L362"/>
  <c r="L343"/>
  <c r="L337"/>
  <c r="L318"/>
  <c r="L317"/>
  <c r="L316"/>
  <c r="L315"/>
  <c r="L303"/>
  <c r="L301"/>
  <c r="L289"/>
  <c r="L283"/>
  <c r="L271"/>
  <c r="L269"/>
  <c r="L255"/>
  <c r="L253"/>
  <c r="L239"/>
  <c r="L237"/>
  <c r="L225"/>
  <c r="L220"/>
  <c r="L211"/>
  <c r="L210"/>
  <c r="L190"/>
  <c r="L189"/>
  <c r="L187"/>
  <c r="L175"/>
  <c r="L169"/>
  <c r="L168"/>
  <c r="L167"/>
  <c r="L144"/>
  <c r="L142"/>
  <c r="L138"/>
  <c r="L137"/>
  <c r="L136"/>
  <c r="L115"/>
  <c r="L97"/>
  <c r="L95"/>
  <c r="L93"/>
  <c r="L85"/>
  <c r="L83"/>
  <c r="L73"/>
  <c r="L56"/>
  <c r="L53"/>
  <c r="L52"/>
  <c r="L38"/>
  <c r="L37"/>
  <c r="L23"/>
  <c r="L21"/>
  <c r="L19"/>
  <c r="L16"/>
  <c r="L6"/>
  <c r="L429"/>
  <c r="L428"/>
  <c r="L427"/>
  <c r="L425"/>
  <c r="L424"/>
  <c r="L414"/>
  <c r="L333"/>
  <c r="L324"/>
  <c r="L312"/>
  <c r="L294"/>
  <c r="L293"/>
  <c r="L292"/>
  <c r="L277"/>
  <c r="L275"/>
  <c r="L273"/>
  <c r="L249"/>
  <c r="L231"/>
  <c r="L217"/>
  <c r="L200"/>
  <c r="L176"/>
  <c r="L174"/>
  <c r="L173"/>
  <c r="L172"/>
  <c r="L171"/>
  <c r="L156"/>
  <c r="L155"/>
  <c r="L154"/>
  <c r="L125"/>
  <c r="L124"/>
  <c r="L98"/>
  <c r="L96"/>
  <c r="L86"/>
  <c r="L84"/>
  <c r="L82"/>
  <c r="L81"/>
  <c r="L70"/>
  <c r="L69"/>
  <c r="L54"/>
  <c r="L41"/>
  <c r="L40"/>
  <c r="L22"/>
  <c r="L20"/>
  <c r="L18"/>
  <c r="L13"/>
  <c r="L11"/>
  <c r="L9"/>
  <c r="L7"/>
  <c r="L5"/>
  <c r="L422"/>
  <c r="L369"/>
  <c r="L368"/>
  <c r="L344"/>
  <c r="L332"/>
  <c r="L290"/>
  <c r="L229"/>
  <c r="L198"/>
  <c r="L426"/>
  <c r="L407"/>
  <c r="L406"/>
  <c r="L405"/>
  <c r="L404"/>
  <c r="L356"/>
  <c r="L355"/>
  <c r="L325"/>
  <c r="L295"/>
  <c r="L278"/>
  <c r="L248"/>
  <c r="L216"/>
  <c r="L389"/>
  <c r="L387"/>
  <c r="L381"/>
  <c r="L379"/>
  <c r="L361"/>
  <c r="L360"/>
  <c r="L359"/>
  <c r="L336"/>
  <c r="L314"/>
  <c r="L299"/>
  <c r="L281"/>
  <c r="L263"/>
  <c r="L236"/>
  <c r="L209"/>
  <c r="L205"/>
  <c r="L191"/>
  <c r="L157"/>
  <c r="L139"/>
  <c r="L126"/>
  <c r="L101"/>
  <c r="L74"/>
  <c r="L57"/>
  <c r="L55"/>
  <c r="L43"/>
  <c r="L39"/>
  <c r="L24"/>
  <c r="L339"/>
  <c r="L340"/>
  <c r="L341"/>
  <c r="L342"/>
  <c r="L363"/>
  <c r="L364"/>
  <c r="L365"/>
  <c r="L366"/>
  <c r="L408"/>
  <c r="L302"/>
  <c r="L284"/>
  <c r="L276"/>
  <c r="L270"/>
  <c r="L256"/>
  <c r="L240"/>
  <c r="L232"/>
  <c r="L226"/>
  <c r="L212"/>
  <c r="L197"/>
  <c r="L186"/>
  <c r="L182"/>
  <c r="L170"/>
  <c r="L166"/>
  <c r="L153"/>
  <c r="L134"/>
  <c r="L87"/>
  <c r="L79"/>
  <c r="L67"/>
  <c r="L58"/>
  <c r="L50"/>
  <c r="L35"/>
  <c r="L385"/>
  <c r="L410"/>
  <c r="L357"/>
  <c r="L346"/>
  <c r="L338"/>
  <c r="L334"/>
  <c r="L311"/>
  <c r="L300"/>
  <c r="L282"/>
  <c r="L274"/>
  <c r="L264"/>
  <c r="L254"/>
  <c r="L238"/>
  <c r="L230"/>
  <c r="L207"/>
  <c r="L193"/>
  <c r="L162"/>
  <c r="L147"/>
  <c r="L141"/>
  <c r="L131"/>
  <c r="L112"/>
  <c r="L77"/>
  <c r="L65"/>
  <c r="L48"/>
  <c r="L28"/>
  <c r="L26"/>
  <c r="L12"/>
  <c r="L320"/>
  <c r="L321"/>
  <c r="L322"/>
  <c r="L409"/>
  <c r="L388"/>
  <c r="L380"/>
  <c r="L376"/>
  <c r="L390"/>
  <c r="L382"/>
  <c r="L378"/>
  <c r="L386"/>
  <c r="L434"/>
  <c r="L402"/>
  <c r="L367"/>
  <c r="L323"/>
  <c r="L313"/>
  <c r="L199"/>
  <c r="D79" i="2"/>
  <c r="D134"/>
  <c r="F134"/>
  <c r="E134"/>
  <c r="D317" i="1"/>
  <c r="E321" s="1"/>
  <c r="A317"/>
  <c r="C114" i="2"/>
  <c r="C105"/>
  <c r="D90"/>
  <c r="D89"/>
  <c r="D88"/>
  <c r="D87"/>
  <c r="D86"/>
  <c r="D85"/>
  <c r="D84"/>
  <c r="C83"/>
  <c r="D83" s="1"/>
  <c r="D82"/>
  <c r="D81"/>
  <c r="C80"/>
  <c r="C91" l="1"/>
  <c r="D80"/>
  <c r="D91" s="1"/>
  <c r="E317" i="1"/>
  <c r="E322" l="1"/>
  <c r="E324" s="1"/>
</calcChain>
</file>

<file path=xl/sharedStrings.xml><?xml version="1.0" encoding="utf-8"?>
<sst xmlns="http://schemas.openxmlformats.org/spreadsheetml/2006/main" count="891" uniqueCount="280">
  <si>
    <t>PER STUDENT QUESTIONAIRE</t>
  </si>
  <si>
    <t>pages:</t>
  </si>
  <si>
    <t># of Miles Daily</t>
  </si>
  <si>
    <t># of One Way</t>
  </si>
  <si>
    <t># Days in Week</t>
  </si>
  <si>
    <t>Total Miles Weekly</t>
  </si>
  <si>
    <t>Survey Results:</t>
  </si>
  <si>
    <t>Number of Students Polled:</t>
  </si>
  <si>
    <t>Average Number of Days Attended:</t>
  </si>
  <si>
    <t>Average Number of Weekly Miles Driven per Student:</t>
  </si>
  <si>
    <t xml:space="preserve">Average Cost per Student: </t>
  </si>
  <si>
    <t>Per Week</t>
  </si>
  <si>
    <t>Cost to Operate Vehicle: gas/maint/insurance</t>
  </si>
  <si>
    <t>Transportation Allowance 2013-2014</t>
  </si>
  <si>
    <t>The standard mileage rate for business is based on an annual study of the fixed and variable costs of operating an automobile. The rate for medical and moving purposes is based on the variable costs.</t>
  </si>
  <si>
    <t>Taxpayers always have the option of calculating the actual costs of using their vehicle rather than using the standard mileage rates.</t>
  </si>
  <si>
    <t>Follow the IRS on New Media</t>
  </si>
  <si>
    <t>Subscribe to IRS Newswire</t>
  </si>
  <si>
    <t>Use this worksheet to assist your school with developing Cost of Attendance figures.  Suggested Sources for each area also appear on the next page.</t>
  </si>
  <si>
    <t>COA Component</t>
  </si>
  <si>
    <t>On Campus</t>
  </si>
  <si>
    <t>Off Campus with Parent</t>
  </si>
  <si>
    <t>Off-Campus</t>
  </si>
  <si>
    <t>Tuition and Fees In State</t>
  </si>
  <si>
    <t>N/A</t>
  </si>
  <si>
    <t>Per Enrollment Agreement</t>
  </si>
  <si>
    <t>Tuition and Fees Out of State</t>
  </si>
  <si>
    <t>Books and Supplies</t>
  </si>
  <si>
    <t>Room and Board</t>
  </si>
  <si>
    <t>Transportation Local</t>
  </si>
  <si>
    <t>Transportation Out of State</t>
  </si>
  <si>
    <t>Personal</t>
  </si>
  <si>
    <t>Subtotal</t>
  </si>
  <si>
    <t>Computer</t>
  </si>
  <si>
    <t>Student Loan Fees</t>
  </si>
  <si>
    <t>Per Student’s Selected Lender</t>
  </si>
  <si>
    <t>Study Abroad</t>
  </si>
  <si>
    <t>CO-OP</t>
  </si>
  <si>
    <t>Other Special Program Fees</t>
  </si>
  <si>
    <t>Dependent Child Care Per Dependent</t>
  </si>
  <si>
    <t>Expenses for Students w/disabilities (on a case-by-case basis only)</t>
  </si>
  <si>
    <t>Per student’s documented expenses that are more than 7.5% of the AGI and approved via Professional Judgment</t>
  </si>
  <si>
    <t>TOTAL</t>
  </si>
  <si>
    <t>Cost of Attendance Components - Suggested Data Research</t>
  </si>
  <si>
    <t>Component</t>
  </si>
  <si>
    <t>Suggested Source</t>
  </si>
  <si>
    <t>Tuition and Fees</t>
  </si>
  <si>
    <t>School Business Office</t>
  </si>
  <si>
    <t>School catalog statement on fees and equipment for specific programs</t>
  </si>
  <si>
    <t>Staff at the campus bookstore and other bookstores</t>
  </si>
  <si>
    <t>School catalog statements on supplies needed for specific programs</t>
  </si>
  <si>
    <t>Internet sources</t>
  </si>
  <si>
    <t>Campus survey of student housing and food costs</t>
  </si>
  <si>
    <t>School housing office, fraternities and sororities</t>
  </si>
  <si>
    <t>School food service staff</t>
  </si>
  <si>
    <t>“Market basket” priced at local grocery stores</t>
  </si>
  <si>
    <t>Newspaper ads and rental agency listings for apartments, houses to share</t>
  </si>
  <si>
    <t>Professional association research on expenses</t>
  </si>
  <si>
    <t>Data from nearby schools</t>
  </si>
  <si>
    <t>Cost data from financial aid service agencies such as American College Testing (ACT) and College Scholarship Service (CSS)</t>
  </si>
  <si>
    <t>U.S. Bureau of Labor Statistics (BLS) data</t>
  </si>
  <si>
    <t>Cost data from state FSA agencies, guaranty agencies, accrediting agencies and local and state government agencies</t>
  </si>
  <si>
    <t>Transportation</t>
  </si>
  <si>
    <t>Travel to student’s home: airline, train and bus companies; travel agents; Internet sources</t>
  </si>
  <si>
    <t>Local transportation: fare schedules of public transit agencies; IRS mileage allowance; your school’s mileage allowance for employee travel</t>
  </si>
  <si>
    <t>Student expense survey</t>
  </si>
  <si>
    <t>Student expense diary</t>
  </si>
  <si>
    <t>Student loan office (in some large schools)</t>
  </si>
  <si>
    <t>Financial Aid Office records on loan amounts</t>
  </si>
  <si>
    <t>Loan providers (whether federal, state or private) that furnish information on loans and loan fees to the financial aid office (by direct mailings, Web pages)</t>
  </si>
  <si>
    <t>Foreign study office at the school</t>
  </si>
  <si>
    <t>Travel agents</t>
  </si>
  <si>
    <t>Exchange-program partner schools</t>
  </si>
  <si>
    <t>Documentation from co-op program directors</t>
  </si>
  <si>
    <t>Dependent Child Care</t>
  </si>
  <si>
    <t>Public or private off-campus care facilities</t>
  </si>
  <si>
    <t>School’s schedule of fees for on-campus child care</t>
  </si>
  <si>
    <t>Local social service agencies and child care services</t>
  </si>
  <si>
    <t>Student records of expenses incurred</t>
  </si>
  <si>
    <t>Expenses for Student w/Disabilities</t>
  </si>
  <si>
    <t>State vocational/rehabilitation agencies</t>
  </si>
  <si>
    <t>Cost of Attendance - Data Collected</t>
  </si>
  <si>
    <t>Average Monthly Expense:</t>
  </si>
  <si>
    <t>per week</t>
  </si>
  <si>
    <t>Average Monthly Rent:</t>
  </si>
  <si>
    <t>Food Stamp Program Allowance per person:</t>
  </si>
  <si>
    <t>http://www.fns.usda.gov/snap/applicant_recipients/eligibility.htm</t>
  </si>
  <si>
    <t>(food stamp benefits look-up)</t>
  </si>
  <si>
    <t>Round trip from home to school each scheduled day:</t>
  </si>
  <si>
    <t>Transportation Note on Mileage Rates by IRS:</t>
  </si>
  <si>
    <t>Based on information posted on Runzheimer International’s Web site, it appears that insurance, license, title, vehicle taxes and depreciation costs are considered fixed costs in the mileage reimbursement rate formula. Variable costs include fuel and oil per mile, tires per mile and maintenance items such as lubrication, filter, spark plug or windshield wiper replacement on a per-mile basis.</t>
  </si>
  <si>
    <t>Current market costs: monthly</t>
  </si>
  <si>
    <t>Per Weekly Allowance</t>
  </si>
  <si>
    <t>Entertainment (below)</t>
  </si>
  <si>
    <t>(going green using less)</t>
  </si>
  <si>
    <t>Paper/Pens/Printer Ink</t>
  </si>
  <si>
    <t>Clothing</t>
  </si>
  <si>
    <t>Toiletries (below)</t>
  </si>
  <si>
    <t>Phone</t>
  </si>
  <si>
    <t>Haircuts</t>
  </si>
  <si>
    <r>
      <t xml:space="preserve">Medical </t>
    </r>
    <r>
      <rPr>
        <sz val="9"/>
        <rFont val="Times New Roman"/>
        <family val="1"/>
      </rPr>
      <t>(copay/prescrpt)</t>
    </r>
  </si>
  <si>
    <r>
      <t xml:space="preserve">Medical </t>
    </r>
    <r>
      <rPr>
        <sz val="9"/>
        <rFont val="Times New Roman"/>
        <family val="1"/>
      </rPr>
      <t>(aspirin, sunblock,etc)</t>
    </r>
  </si>
  <si>
    <t xml:space="preserve">Personal Expenses </t>
  </si>
  <si>
    <t>Toiletry Allowance Consists of:</t>
  </si>
  <si>
    <t>Break Down</t>
  </si>
  <si>
    <t>Entertainment</t>
  </si>
  <si>
    <t>Shampoo</t>
  </si>
  <si>
    <t>Toiletries</t>
  </si>
  <si>
    <t>conditioner</t>
  </si>
  <si>
    <t>Medical hygiene</t>
  </si>
  <si>
    <t>Toothpaste</t>
  </si>
  <si>
    <t>toilet paper</t>
  </si>
  <si>
    <t>hand cream</t>
  </si>
  <si>
    <t>soap</t>
  </si>
  <si>
    <t>hairspray</t>
  </si>
  <si>
    <t>hair gel</t>
  </si>
  <si>
    <t>make up/skin care</t>
  </si>
  <si>
    <t>razors/shaving cream</t>
  </si>
  <si>
    <t>Entertainment Allowance Consists of:</t>
  </si>
  <si>
    <t>Movie ticket/snack/soda</t>
  </si>
  <si>
    <t>Delivery pizza</t>
  </si>
  <si>
    <t>One meal out w/ dessert</t>
  </si>
  <si>
    <t>Medical Allowance Consists of:</t>
  </si>
  <si>
    <t>Aspirin</t>
  </si>
  <si>
    <t>Sunblock/Chapstick/Ointment</t>
  </si>
  <si>
    <t>Bandages</t>
  </si>
  <si>
    <t>Apartments - Cost of Living Spread Sheet</t>
  </si>
  <si>
    <t>Name of Apartment</t>
  </si>
  <si>
    <t># of Bedrooms</t>
  </si>
  <si>
    <t>Square Footage</t>
  </si>
  <si>
    <t>Rent</t>
  </si>
  <si>
    <t>Water</t>
  </si>
  <si>
    <t>Electric</t>
  </si>
  <si>
    <t>Legacy at Riverview</t>
  </si>
  <si>
    <t>The Barrington</t>
  </si>
  <si>
    <t>Boulder Ridge</t>
  </si>
  <si>
    <t>Westport on the River</t>
  </si>
  <si>
    <t xml:space="preserve">Sundance </t>
  </si>
  <si>
    <t>Brittany Square</t>
  </si>
  <si>
    <t>Wellsford Oaks</t>
  </si>
  <si>
    <t>The Lakes</t>
  </si>
  <si>
    <t>Vintage on Yale</t>
  </si>
  <si>
    <t xml:space="preserve">Sheridan Pond </t>
  </si>
  <si>
    <t>Renaissance Uptown</t>
  </si>
  <si>
    <t>Riverside Park</t>
  </si>
  <si>
    <t>Average</t>
  </si>
  <si>
    <t>Royal Oaks</t>
  </si>
  <si>
    <t>Nickel Creek</t>
  </si>
  <si>
    <t>Waterford</t>
  </si>
  <si>
    <t>Laundry ($13 week)</t>
  </si>
  <si>
    <t>Q Tips/Cotton Balls</t>
  </si>
  <si>
    <t>Internet Service</t>
  </si>
  <si>
    <t>Deodarant</t>
  </si>
  <si>
    <t>AOS Welding Technology (part time)</t>
  </si>
  <si>
    <t>AOS Welding Technology (full time)</t>
  </si>
  <si>
    <t>AOS Barber (part time)</t>
  </si>
  <si>
    <t>AOS Barber (full time)</t>
  </si>
  <si>
    <t>AOS Automotive Technology (part time)</t>
  </si>
  <si>
    <t>AOS Automotive Technology (full time)</t>
  </si>
  <si>
    <t>Welding Technology (part time)</t>
  </si>
  <si>
    <t>Welding Technology (full time)</t>
  </si>
  <si>
    <t>Barber (part time)</t>
  </si>
  <si>
    <t>Barber (full time)</t>
  </si>
  <si>
    <t>Automotive Technology (part time)</t>
  </si>
  <si>
    <t>Automotive Technology (full time)</t>
  </si>
  <si>
    <t>Total COA</t>
  </si>
  <si>
    <t>Room &amp; Board</t>
  </si>
  <si>
    <t>Mal. Ins.</t>
  </si>
  <si>
    <t>App Fee</t>
  </si>
  <si>
    <t>Books</t>
  </si>
  <si>
    <t>Tuition</t>
  </si>
  <si>
    <t>Credits</t>
  </si>
  <si>
    <t>Weeks</t>
  </si>
  <si>
    <t>PROGRAM</t>
  </si>
  <si>
    <t>Living With Parents</t>
  </si>
  <si>
    <t>*These costs may increase upon state/federal approval and updated catalog. See COA cost breakdown for varied budgets (transfer credit, re-entry, etc).</t>
  </si>
  <si>
    <t>3rd Academic Year</t>
  </si>
  <si>
    <t>2nd Academic Year</t>
  </si>
  <si>
    <t>*The following are based on a 30 (or 32) week /24 credit budget with current tuition and book costs. These costs may increase upon state/federal approval and updated catalog. See COA cost breakdown for varied budgets (transfer credit, re-entry, etc). Add $100 online fee per class as applicable. Online programs do not include transportation cost on the Cost of Attendance budget.  COA is also based on student starting at beginning of term</t>
  </si>
  <si>
    <t>Oklahoma Technical College</t>
  </si>
  <si>
    <t>1st Academic Year</t>
  </si>
  <si>
    <t>Off Campus Student</t>
  </si>
  <si>
    <t>&amp; Kit</t>
  </si>
  <si>
    <t>Associate of Occupational Science Cosmetology (part time)</t>
  </si>
  <si>
    <t>Associate of Occupational Science Cosmetology (full time)</t>
  </si>
  <si>
    <t>Associate of Occupational Science Interior Design (part time)</t>
  </si>
  <si>
    <t>Associate of Occupational Science Fastion Design (part time)</t>
  </si>
  <si>
    <t>Interior Design (part time)</t>
  </si>
  <si>
    <t>Fashion Design (part time)</t>
  </si>
  <si>
    <t>Master Instructor (part time)</t>
  </si>
  <si>
    <t>Master Instructor (full time)</t>
  </si>
  <si>
    <t>Make-Up Artistry (part time)</t>
  </si>
  <si>
    <t>Make-Up Artistry (full time)</t>
  </si>
  <si>
    <t>Nail Technician (part time)</t>
  </si>
  <si>
    <t>Nail Technician (full time)</t>
  </si>
  <si>
    <t>Esthetician (part time)</t>
  </si>
  <si>
    <t>Esthetician (full time)</t>
  </si>
  <si>
    <t>Basic Cosmetology (part time)</t>
  </si>
  <si>
    <t>Basic Cosmetology (full time)</t>
  </si>
  <si>
    <t>CLARY SAGE LOCATION</t>
  </si>
  <si>
    <t>*An increase in COA components may occur if accepted documentation accompanies the decision to increase the levels. This would occur with an approved Professional Judgment.</t>
  </si>
  <si>
    <t>Off Campus Students</t>
  </si>
  <si>
    <t>*These costs may increase upon state/federal approval and updated catalog. See weekly cost breakdown for varied budgets.</t>
  </si>
  <si>
    <t>Associate of Occupational Science Fitness and Health Trainer</t>
  </si>
  <si>
    <t>Associate of Occupational Medical Billing and Coding Online</t>
  </si>
  <si>
    <t>Associate of Occupational Science Early Childhood Education Online</t>
  </si>
  <si>
    <t>Associate of Occupational Science Business Administration - Online</t>
  </si>
  <si>
    <t>Associateof Occupational Science Health Service Administration Online</t>
  </si>
  <si>
    <t>Associate of Occupational Science Veterinary Assistant Online</t>
  </si>
  <si>
    <t>Associate of Occupational Science Veterinary Assistant</t>
  </si>
  <si>
    <t>Associate of Occupational Science Surgical Technology</t>
  </si>
  <si>
    <t>Associate of Occupational Science Pharmacy Technician</t>
  </si>
  <si>
    <t>Associate of Occupational Science Medical Assisting</t>
  </si>
  <si>
    <t>Associate of Occupational Science Masage Therapy</t>
  </si>
  <si>
    <t>Associate of Occupational Science Dental Assistant</t>
  </si>
  <si>
    <t>Fitness and Health Trainer</t>
  </si>
  <si>
    <t>Early Childhood Education</t>
  </si>
  <si>
    <t xml:space="preserve">Medical Billing and Coding </t>
  </si>
  <si>
    <t>Paralegal Studies</t>
  </si>
  <si>
    <t>Veterinary Assistant Online</t>
  </si>
  <si>
    <t>Veterinary Assistant</t>
  </si>
  <si>
    <t xml:space="preserve">Surgical Technology </t>
  </si>
  <si>
    <t>Pharmacy Technician</t>
  </si>
  <si>
    <t>Medical Assistant</t>
  </si>
  <si>
    <t>Massage Therapy</t>
  </si>
  <si>
    <t>Dental Assistant</t>
  </si>
  <si>
    <t>Associate of Occupational Science Health Service Administration Online</t>
  </si>
  <si>
    <t>Associate of Occupational Science Paralegal Studies</t>
  </si>
  <si>
    <t>Medical Billing and Coding</t>
  </si>
  <si>
    <t>Associateof Occupational Science Veterinary Assistant</t>
  </si>
  <si>
    <t>Early Childhood Education Online</t>
  </si>
  <si>
    <t>Medical Billing and Coding Online</t>
  </si>
  <si>
    <t>*These costs may increase upon state/federal approval and updated catalog. See COA cost breakdown for varied budgets.</t>
  </si>
  <si>
    <t>Early Childhood Education online</t>
  </si>
  <si>
    <t>Medical Billing and Coding online</t>
  </si>
  <si>
    <t>Paralegal Studies Online</t>
  </si>
  <si>
    <t>Diesel Technology</t>
  </si>
  <si>
    <t xml:space="preserve">Diesel Technology with Industry Management </t>
  </si>
  <si>
    <t>Heating Ventilation and Air Conditioning/Refrigeration</t>
  </si>
  <si>
    <t>Heating Ventilation and Air Conditioning/Refrigeration with Industry Mngt</t>
  </si>
  <si>
    <t xml:space="preserve">2013 Gas Mileage Rate: IR-2011-116, Dec. 9, 2011 = 56 cents per mile for business miles driven </t>
  </si>
  <si>
    <t xml:space="preserve">    Calculation: (51436.40/314)</t>
  </si>
  <si>
    <t xml:space="preserve">   Calculation: (163.81 * .56)</t>
  </si>
  <si>
    <t>2014 Standard Mileage Rates</t>
  </si>
  <si>
    <t>IR-2013-95, Dec. 6, 2013</t>
  </si>
  <si>
    <t>WASHINGTON — The Internal Revenue Service today issued the 2014 optional standard mileage rates used to calculate the deductible costs of operating an automobile for business, charitable, medical or moving purposes.</t>
  </si>
  <si>
    <t>Beginning on Jan. 1, 2014, the standard mileage rates for the use of a car (also vans, pickups or panel trucks) will be:</t>
  </si>
  <si>
    <t>56 cents per mile for business miles driven</t>
  </si>
  <si>
    <t>23.5 cents per mile driven for medical or moving purposes</t>
  </si>
  <si>
    <t>14 cents per mile driven in service of charitable organizations</t>
  </si>
  <si>
    <t>The business, medical, and moving expense rates decrease one-half cent from the 2013 rates.  The charitable rate is based on statute.</t>
  </si>
  <si>
    <t>A taxpayer may not use the business standard mileage rate for a vehicle after using any depreciation method under the Modified Accelerated Cost Recovery System (MACRS) or after claiming a Section 179 deduction for that vehicle.  In addition, the business standard mileage rate cannot be used for more than four vehicles used simultaneously.</t>
  </si>
  <si>
    <t>These and other requirements for a taxpayer to use a standard mileage rate to calculate the amount of a deductible business, moving, medical, or charitable expense are in Rev. Proc. 2010-51.  Notice 2013-80 contains the standard mileage rates, the amount a taxpayer must use in calculating reductions to basis for depreciation taken under the business standard mileage rate, and the maximum standard automobile cost that a taxpayer may use in computing the allowance under a fixed and variable rate plan.</t>
  </si>
  <si>
    <t>Page Last Reviewed or Updated: 06-Dec-2013</t>
  </si>
  <si>
    <t>92.00 per week</t>
  </si>
  <si>
    <r>
      <t xml:space="preserve">Student Survey &amp; IRS mileage allowance </t>
    </r>
    <r>
      <rPr>
        <b/>
        <sz val="10"/>
        <rFont val="Times New Roman"/>
        <family val="1"/>
      </rPr>
      <t>$.56 per mile</t>
    </r>
  </si>
  <si>
    <t>368 per month</t>
  </si>
  <si>
    <t>Meals: 189.00 per person/month as of Nov. 2013</t>
  </si>
  <si>
    <t>Average Utilities  : $107.40</t>
  </si>
  <si>
    <r>
      <t xml:space="preserve">Room and Board
</t>
    </r>
    <r>
      <rPr>
        <sz val="11"/>
        <rFont val="Times New Roman"/>
        <family val="1"/>
      </rPr>
      <t>107.40</t>
    </r>
    <r>
      <rPr>
        <sz val="9"/>
        <rFont val="Times New Roman"/>
        <family val="1"/>
      </rPr>
      <t xml:space="preserve"> utilities
699.80 rent
</t>
    </r>
    <r>
      <rPr>
        <u/>
        <sz val="9"/>
        <rFont val="Times New Roman"/>
        <family val="1"/>
      </rPr>
      <t xml:space="preserve">189.00 food
</t>
    </r>
    <r>
      <rPr>
        <sz val="9"/>
        <rFont val="Times New Roman"/>
        <family val="1"/>
      </rPr>
      <t>996.20 total</t>
    </r>
  </si>
  <si>
    <t>off campus:              249.05</t>
  </si>
  <si>
    <t xml:space="preserve">(Nov. 1, 2013 through Sept. 30, 2014) </t>
  </si>
  <si>
    <t>(1/2 of utilities/food (107.40+189/2)=148.20 month or 37.05 per week)</t>
  </si>
  <si>
    <t>411 per month</t>
  </si>
  <si>
    <t>996.20 per month</t>
  </si>
  <si>
    <t>Cost of Attendance Worksheet 2014-2015</t>
  </si>
  <si>
    <t>w/ parents:                 37.05</t>
  </si>
  <si>
    <t>&amp; Fees</t>
  </si>
  <si>
    <t>Associate of Occupational Science Health Care Administration Online</t>
  </si>
  <si>
    <t>Associate of Occupational Science Care Administration - Online</t>
  </si>
  <si>
    <t>Associate of Occupational Science Fashion Design (part time)</t>
  </si>
  <si>
    <t>Fashion Design TDL</t>
  </si>
  <si>
    <t>Interior Design TDL</t>
  </si>
  <si>
    <t>Hairbraiding</t>
  </si>
  <si>
    <t>249.05 per week</t>
  </si>
  <si>
    <t>92 per week</t>
  </si>
  <si>
    <t>102.75 per week</t>
  </si>
  <si>
    <t>37.05 per week</t>
  </si>
  <si>
    <t>Accounting Specialist</t>
  </si>
  <si>
    <t>Associate of Occupational Science Accounting Specialist</t>
  </si>
</sst>
</file>

<file path=xl/styles.xml><?xml version="1.0" encoding="utf-8"?>
<styleSheet xmlns="http://schemas.openxmlformats.org/spreadsheetml/2006/main">
  <numFmts count="3">
    <numFmt numFmtId="44" formatCode="_(&quot;$&quot;* #,##0.00_);_(&quot;$&quot;* \(#,##0.00\);_(&quot;$&quot;* &quot;-&quot;??_);_(@_)"/>
    <numFmt numFmtId="164" formatCode="&quot;$&quot;#,##0"/>
    <numFmt numFmtId="165" formatCode="&quot;$&quot;#,##0.00"/>
  </numFmts>
  <fonts count="31">
    <font>
      <sz val="11"/>
      <color theme="1"/>
      <name val="Calibri"/>
      <family val="2"/>
      <scheme val="minor"/>
    </font>
    <font>
      <sz val="11"/>
      <color theme="1"/>
      <name val="Calibri"/>
      <family val="2"/>
      <scheme val="minor"/>
    </font>
    <font>
      <b/>
      <sz val="10"/>
      <name val="Arial"/>
      <family val="2"/>
    </font>
    <font>
      <sz val="9"/>
      <name val="Arial"/>
      <family val="2"/>
    </font>
    <font>
      <b/>
      <sz val="9"/>
      <name val="Arial"/>
      <family val="2"/>
    </font>
    <font>
      <sz val="8"/>
      <name val="Arial"/>
      <family val="2"/>
    </font>
    <font>
      <sz val="9"/>
      <color rgb="FF000000"/>
      <name val="Arial"/>
      <family val="2"/>
    </font>
    <font>
      <u/>
      <sz val="11"/>
      <color theme="10"/>
      <name val="Calibri"/>
      <family val="2"/>
    </font>
    <font>
      <b/>
      <sz val="12"/>
      <color indexed="12"/>
      <name val="Times New Roman"/>
      <family val="1"/>
    </font>
    <font>
      <b/>
      <sz val="12"/>
      <name val="Times New Roman"/>
      <family val="1"/>
    </font>
    <font>
      <sz val="12"/>
      <name val="Times New Roman"/>
      <family val="1"/>
    </font>
    <font>
      <b/>
      <sz val="12"/>
      <color rgb="FFFF0000"/>
      <name val="Times New Roman"/>
      <family val="1"/>
    </font>
    <font>
      <sz val="12"/>
      <color theme="1"/>
      <name val="Calibri"/>
      <family val="2"/>
      <scheme val="minor"/>
    </font>
    <font>
      <sz val="11"/>
      <name val="Times New Roman"/>
      <family val="1"/>
    </font>
    <font>
      <sz val="10"/>
      <name val="Times New Roman"/>
      <family val="1"/>
    </font>
    <font>
      <b/>
      <sz val="11"/>
      <name val="Times New Roman"/>
      <family val="1"/>
    </font>
    <font>
      <sz val="9"/>
      <name val="Times New Roman"/>
      <family val="1"/>
    </font>
    <font>
      <u/>
      <sz val="9"/>
      <name val="Times New Roman"/>
      <family val="1"/>
    </font>
    <font>
      <b/>
      <sz val="10"/>
      <name val="Times New Roman"/>
      <family val="1"/>
    </font>
    <font>
      <b/>
      <sz val="10"/>
      <color rgb="FFFF0000"/>
      <name val="Times New Roman"/>
      <family val="1"/>
    </font>
    <font>
      <sz val="10"/>
      <name val="Arial"/>
      <family val="2"/>
    </font>
    <font>
      <u/>
      <sz val="10"/>
      <color indexed="12"/>
      <name val="Arial"/>
      <family val="2"/>
    </font>
    <font>
      <sz val="8"/>
      <color theme="1"/>
      <name val="Calibri"/>
      <family val="2"/>
      <scheme val="minor"/>
    </font>
    <font>
      <b/>
      <sz val="14"/>
      <name val="Arial"/>
      <family val="2"/>
    </font>
    <font>
      <sz val="11"/>
      <name val="Calibri"/>
      <family val="2"/>
      <scheme val="minor"/>
    </font>
    <font>
      <sz val="6"/>
      <name val="Arial"/>
      <family val="2"/>
    </font>
    <font>
      <b/>
      <sz val="8"/>
      <name val="Arial"/>
      <family val="2"/>
    </font>
    <font>
      <sz val="10"/>
      <color rgb="FF000000"/>
      <name val="Arial"/>
      <family val="2"/>
    </font>
    <font>
      <u/>
      <sz val="10"/>
      <color rgb="FF000000"/>
      <name val="Arial"/>
      <family val="2"/>
    </font>
    <font>
      <b/>
      <sz val="17"/>
      <color rgb="FF666666"/>
      <name val="Arial"/>
      <family val="2"/>
    </font>
    <font>
      <i/>
      <sz val="10"/>
      <color rgb="FF000000"/>
      <name val="Arial"/>
      <family val="2"/>
    </font>
  </fonts>
  <fills count="9">
    <fill>
      <patternFill patternType="none"/>
    </fill>
    <fill>
      <patternFill patternType="gray125"/>
    </fill>
    <fill>
      <patternFill patternType="solid">
        <fgColor indexed="22"/>
        <bgColor indexed="64"/>
      </patternFill>
    </fill>
    <fill>
      <patternFill patternType="solid">
        <fgColor indexed="52"/>
        <bgColor indexed="64"/>
      </patternFill>
    </fill>
    <fill>
      <patternFill patternType="solid">
        <fgColor rgb="FFFFFF00"/>
        <bgColor indexed="64"/>
      </patternFill>
    </fill>
    <fill>
      <patternFill patternType="solid">
        <fgColor indexed="27"/>
        <bgColor indexed="64"/>
      </patternFill>
    </fill>
    <fill>
      <patternFill patternType="solid">
        <fgColor indexed="55"/>
        <bgColor indexed="64"/>
      </patternFill>
    </fill>
    <fill>
      <patternFill patternType="solid">
        <fgColor indexed="11"/>
        <bgColor indexed="64"/>
      </patternFill>
    </fill>
    <fill>
      <patternFill patternType="solid">
        <fgColor rgb="FFFFFF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right style="medium">
        <color indexed="64"/>
      </right>
      <top/>
      <bottom/>
      <diagonal/>
    </border>
    <border>
      <left/>
      <right style="thick">
        <color indexed="64"/>
      </right>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ck">
        <color indexed="64"/>
      </right>
      <top/>
      <bottom/>
      <diagonal/>
    </border>
    <border>
      <left style="thick">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0" fontId="20" fillId="0" borderId="0"/>
  </cellStyleXfs>
  <cellXfs count="221">
    <xf numFmtId="0" fontId="0" fillId="0" borderId="0" xfId="0"/>
    <xf numFmtId="0" fontId="0" fillId="0" borderId="1" xfId="0" applyBorder="1"/>
    <xf numFmtId="2" fontId="2" fillId="0" borderId="1" xfId="0" applyNumberFormat="1" applyFont="1" applyBorder="1" applyAlignment="1">
      <alignment horizontal="center"/>
    </xf>
    <xf numFmtId="0" fontId="2" fillId="0" borderId="1" xfId="0" applyFont="1" applyBorder="1" applyAlignment="1">
      <alignment horizontal="center"/>
    </xf>
    <xf numFmtId="2" fontId="0" fillId="0" borderId="1" xfId="0" applyNumberFormat="1" applyBorder="1"/>
    <xf numFmtId="0" fontId="0" fillId="0" borderId="0" xfId="0" applyFill="1" applyBorder="1"/>
    <xf numFmtId="2" fontId="0" fillId="0" borderId="0" xfId="0" applyNumberFormat="1" applyFill="1" applyBorder="1"/>
    <xf numFmtId="2" fontId="0" fillId="0" borderId="0" xfId="0" applyNumberFormat="1" applyBorder="1"/>
    <xf numFmtId="0" fontId="2" fillId="0" borderId="0" xfId="0" applyFont="1"/>
    <xf numFmtId="2" fontId="0" fillId="0" borderId="0" xfId="0" applyNumberFormat="1"/>
    <xf numFmtId="2" fontId="3" fillId="0" borderId="0" xfId="0" applyNumberFormat="1" applyFont="1"/>
    <xf numFmtId="0" fontId="3" fillId="0" borderId="0" xfId="0" applyFont="1"/>
    <xf numFmtId="1" fontId="3" fillId="0" borderId="0" xfId="0" applyNumberFormat="1" applyFont="1"/>
    <xf numFmtId="2" fontId="4" fillId="0" borderId="0" xfId="0" applyNumberFormat="1" applyFont="1"/>
    <xf numFmtId="2" fontId="5" fillId="0" borderId="0" xfId="0" applyNumberFormat="1" applyFont="1"/>
    <xf numFmtId="2" fontId="4" fillId="2" borderId="2" xfId="0" applyNumberFormat="1" applyFont="1" applyFill="1" applyBorder="1"/>
    <xf numFmtId="2" fontId="4" fillId="2" borderId="3" xfId="0" applyNumberFormat="1" applyFont="1" applyFill="1" applyBorder="1"/>
    <xf numFmtId="0" fontId="4" fillId="2" borderId="3" xfId="0" applyFont="1" applyFill="1" applyBorder="1"/>
    <xf numFmtId="164" fontId="4" fillId="2" borderId="4" xfId="0" applyNumberFormat="1" applyFont="1" applyFill="1" applyBorder="1"/>
    <xf numFmtId="0" fontId="6" fillId="0" borderId="0" xfId="0" applyFont="1"/>
    <xf numFmtId="2" fontId="2" fillId="3" borderId="5" xfId="0" applyNumberFormat="1" applyFont="1" applyFill="1" applyBorder="1"/>
    <xf numFmtId="2" fontId="2" fillId="3" borderId="6" xfId="0" applyNumberFormat="1" applyFont="1" applyFill="1" applyBorder="1"/>
    <xf numFmtId="0" fontId="0" fillId="3" borderId="6" xfId="0" applyFill="1" applyBorder="1"/>
    <xf numFmtId="2" fontId="2" fillId="3" borderId="7" xfId="0" applyNumberFormat="1" applyFont="1" applyFill="1" applyBorder="1" applyAlignment="1">
      <alignment horizontal="center"/>
    </xf>
    <xf numFmtId="2" fontId="0" fillId="3" borderId="8" xfId="0" applyNumberFormat="1" applyFill="1" applyBorder="1"/>
    <xf numFmtId="2" fontId="0" fillId="3" borderId="9" xfId="0" applyNumberFormat="1" applyFill="1" applyBorder="1"/>
    <xf numFmtId="0" fontId="0" fillId="3" borderId="9" xfId="0" applyFill="1" applyBorder="1"/>
    <xf numFmtId="165" fontId="0" fillId="3" borderId="10" xfId="0" applyNumberFormat="1" applyFill="1" applyBorder="1"/>
    <xf numFmtId="0" fontId="0" fillId="0" borderId="0" xfId="0" applyAlignment="1">
      <alignment horizontal="center"/>
    </xf>
    <xf numFmtId="0" fontId="0" fillId="0" borderId="1" xfId="0" applyBorder="1" applyAlignment="1">
      <alignment horizontal="center"/>
    </xf>
    <xf numFmtId="0" fontId="0" fillId="0" borderId="0" xfId="0" applyFill="1" applyBorder="1" applyAlignment="1">
      <alignment horizontal="center"/>
    </xf>
    <xf numFmtId="0" fontId="9" fillId="0" borderId="0" xfId="0" applyFont="1" applyAlignment="1">
      <alignment horizontal="center"/>
    </xf>
    <xf numFmtId="0" fontId="10" fillId="0" borderId="0" xfId="0" applyFont="1"/>
    <xf numFmtId="0" fontId="9" fillId="2" borderId="11" xfId="0" applyFont="1" applyFill="1" applyBorder="1" applyAlignment="1">
      <alignment vertical="top" wrapText="1"/>
    </xf>
    <xf numFmtId="0" fontId="9" fillId="2" borderId="4" xfId="0" applyFont="1" applyFill="1" applyBorder="1" applyAlignment="1">
      <alignment vertical="top" wrapText="1"/>
    </xf>
    <xf numFmtId="0" fontId="10" fillId="0" borderId="12" xfId="0" applyFont="1" applyBorder="1" applyAlignment="1">
      <alignment vertical="top" wrapText="1"/>
    </xf>
    <xf numFmtId="0" fontId="10" fillId="0" borderId="10" xfId="0" applyFont="1" applyBorder="1" applyAlignment="1">
      <alignment vertical="top" wrapText="1"/>
    </xf>
    <xf numFmtId="0" fontId="10" fillId="4" borderId="12" xfId="0" applyFont="1" applyFill="1" applyBorder="1" applyAlignment="1">
      <alignment vertical="top" wrapText="1"/>
    </xf>
    <xf numFmtId="0" fontId="11" fillId="4" borderId="10" xfId="0" applyFont="1" applyFill="1" applyBorder="1" applyAlignment="1">
      <alignment vertical="top" wrapText="1"/>
    </xf>
    <xf numFmtId="0" fontId="11" fillId="0" borderId="0" xfId="0" applyFont="1"/>
    <xf numFmtId="0" fontId="9" fillId="2" borderId="12" xfId="0" applyFont="1" applyFill="1" applyBorder="1" applyAlignment="1">
      <alignment vertical="top" wrapText="1"/>
    </xf>
    <xf numFmtId="0" fontId="10" fillId="2" borderId="10" xfId="0" applyFont="1" applyFill="1" applyBorder="1" applyAlignment="1">
      <alignment vertical="top" wrapText="1"/>
    </xf>
    <xf numFmtId="0" fontId="12" fillId="0" borderId="0" xfId="0" applyFont="1"/>
    <xf numFmtId="0" fontId="14" fillId="0" borderId="0" xfId="0" applyFont="1" applyAlignment="1">
      <alignment horizontal="right"/>
    </xf>
    <xf numFmtId="0" fontId="18" fillId="0" borderId="5" xfId="0" applyFont="1" applyFill="1" applyBorder="1" applyAlignment="1">
      <alignment horizontal="left"/>
    </xf>
    <xf numFmtId="165" fontId="19" fillId="0" borderId="7" xfId="0" applyNumberFormat="1" applyFont="1" applyFill="1" applyBorder="1" applyAlignment="1">
      <alignment horizontal="left"/>
    </xf>
    <xf numFmtId="165" fontId="18" fillId="0" borderId="0" xfId="0" applyNumberFormat="1" applyFont="1" applyFill="1" applyAlignment="1">
      <alignment horizontal="right"/>
    </xf>
    <xf numFmtId="0" fontId="18" fillId="0" borderId="0" xfId="0" applyFont="1" applyFill="1"/>
    <xf numFmtId="0" fontId="20" fillId="0" borderId="0" xfId="0" applyFont="1"/>
    <xf numFmtId="165" fontId="14" fillId="0" borderId="0" xfId="0" applyNumberFormat="1" applyFont="1" applyBorder="1" applyAlignment="1">
      <alignment horizontal="right" vertical="top" wrapText="1"/>
    </xf>
    <xf numFmtId="0" fontId="18" fillId="0" borderId="0" xfId="0" applyFont="1"/>
    <xf numFmtId="165" fontId="18" fillId="0" borderId="21" xfId="0" applyNumberFormat="1" applyFont="1" applyBorder="1" applyAlignment="1">
      <alignment horizontal="right" vertical="top" wrapText="1"/>
    </xf>
    <xf numFmtId="0" fontId="22" fillId="0" borderId="0" xfId="0" applyFont="1"/>
    <xf numFmtId="0" fontId="18" fillId="0" borderId="13" xfId="0" applyFont="1" applyFill="1" applyBorder="1" applyAlignment="1">
      <alignment horizontal="right"/>
    </xf>
    <xf numFmtId="0" fontId="0" fillId="0" borderId="12" xfId="0" applyBorder="1"/>
    <xf numFmtId="0" fontId="0" fillId="0" borderId="5" xfId="0" applyBorder="1"/>
    <xf numFmtId="0" fontId="0" fillId="0" borderId="6" xfId="0" applyBorder="1"/>
    <xf numFmtId="0" fontId="0" fillId="0" borderId="7" xfId="0" applyBorder="1"/>
    <xf numFmtId="0" fontId="14" fillId="0" borderId="8" xfId="0" applyFont="1" applyBorder="1" applyAlignment="1">
      <alignment horizontal="left" vertical="top" wrapText="1"/>
    </xf>
    <xf numFmtId="165" fontId="18" fillId="0" borderId="10" xfId="0" applyNumberFormat="1" applyFont="1" applyFill="1" applyBorder="1" applyAlignment="1">
      <alignment horizontal="right" vertical="top" wrapText="1"/>
    </xf>
    <xf numFmtId="0" fontId="2" fillId="0" borderId="18" xfId="0" applyFont="1" applyBorder="1"/>
    <xf numFmtId="0" fontId="0" fillId="0" borderId="15" xfId="0" applyBorder="1"/>
    <xf numFmtId="0" fontId="0" fillId="0" borderId="20" xfId="0" applyBorder="1"/>
    <xf numFmtId="165" fontId="0" fillId="4" borderId="21" xfId="0" applyNumberFormat="1" applyFill="1" applyBorder="1"/>
    <xf numFmtId="165" fontId="0" fillId="4" borderId="17" xfId="0" applyNumberFormat="1" applyFill="1" applyBorder="1"/>
    <xf numFmtId="0" fontId="0" fillId="0" borderId="24" xfId="0" applyBorder="1"/>
    <xf numFmtId="165" fontId="2" fillId="0" borderId="10" xfId="0" applyNumberFormat="1" applyFont="1" applyBorder="1"/>
    <xf numFmtId="165" fontId="0" fillId="0" borderId="15" xfId="0" applyNumberFormat="1" applyBorder="1"/>
    <xf numFmtId="0" fontId="0" fillId="0" borderId="25" xfId="0" applyBorder="1"/>
    <xf numFmtId="165" fontId="0" fillId="4" borderId="26" xfId="0" applyNumberFormat="1" applyFill="1" applyBorder="1"/>
    <xf numFmtId="0" fontId="23" fillId="0" borderId="0" xfId="0" applyFont="1"/>
    <xf numFmtId="44" fontId="0" fillId="0" borderId="0" xfId="1" applyFont="1"/>
    <xf numFmtId="0" fontId="5" fillId="0" borderId="0" xfId="0" applyFont="1"/>
    <xf numFmtId="0" fontId="2" fillId="0" borderId="27" xfId="0" applyFont="1" applyBorder="1" applyAlignment="1">
      <alignment horizontal="center"/>
    </xf>
    <xf numFmtId="44" fontId="2" fillId="0" borderId="27" xfId="1" applyFont="1" applyBorder="1" applyAlignment="1">
      <alignment horizontal="center"/>
    </xf>
    <xf numFmtId="0" fontId="0" fillId="4" borderId="0" xfId="0" applyFill="1"/>
    <xf numFmtId="0" fontId="0" fillId="4" borderId="0" xfId="0" applyFill="1" applyAlignment="1">
      <alignment horizontal="center"/>
    </xf>
    <xf numFmtId="0" fontId="24" fillId="4" borderId="0" xfId="0" applyFont="1" applyFill="1" applyAlignment="1">
      <alignment horizontal="center"/>
    </xf>
    <xf numFmtId="44" fontId="20" fillId="4" borderId="0" xfId="1" applyFont="1" applyFill="1"/>
    <xf numFmtId="0" fontId="24" fillId="4" borderId="0" xfId="0" applyFont="1" applyFill="1"/>
    <xf numFmtId="44" fontId="20" fillId="4" borderId="27" xfId="1" applyFont="1" applyFill="1" applyBorder="1"/>
    <xf numFmtId="44" fontId="2" fillId="0" borderId="28" xfId="1" applyFont="1" applyBorder="1"/>
    <xf numFmtId="0" fontId="10" fillId="0" borderId="12" xfId="0" applyFont="1" applyFill="1" applyBorder="1" applyAlignment="1">
      <alignment vertical="top" wrapText="1"/>
    </xf>
    <xf numFmtId="0" fontId="11" fillId="0" borderId="10" xfId="0" applyFont="1" applyFill="1" applyBorder="1" applyAlignment="1">
      <alignment vertical="top" wrapText="1"/>
    </xf>
    <xf numFmtId="0" fontId="10" fillId="0" borderId="10" xfId="0" applyFont="1" applyFill="1" applyBorder="1" applyAlignment="1">
      <alignment vertical="top" wrapText="1"/>
    </xf>
    <xf numFmtId="0" fontId="10" fillId="4" borderId="10" xfId="0" applyFont="1" applyFill="1" applyBorder="1" applyAlignment="1">
      <alignment vertical="top" wrapText="1"/>
    </xf>
    <xf numFmtId="0" fontId="20" fillId="0" borderId="0" xfId="3"/>
    <xf numFmtId="165" fontId="20" fillId="0" borderId="0" xfId="3" applyNumberFormat="1" applyAlignment="1">
      <alignment horizontal="right"/>
    </xf>
    <xf numFmtId="4" fontId="20" fillId="0" borderId="0" xfId="3" applyNumberFormat="1" applyAlignment="1">
      <alignment horizontal="center"/>
    </xf>
    <xf numFmtId="0" fontId="20" fillId="0" borderId="0" xfId="3" applyAlignment="1">
      <alignment horizontal="center"/>
    </xf>
    <xf numFmtId="165" fontId="20" fillId="0" borderId="29" xfId="3" applyNumberFormat="1" applyBorder="1" applyAlignment="1">
      <alignment horizontal="right"/>
    </xf>
    <xf numFmtId="165" fontId="20" fillId="0" borderId="30" xfId="3" applyNumberFormat="1" applyFill="1" applyBorder="1" applyAlignment="1">
      <alignment horizontal="right"/>
    </xf>
    <xf numFmtId="165" fontId="20" fillId="0" borderId="31" xfId="3" applyNumberFormat="1" applyBorder="1" applyAlignment="1">
      <alignment horizontal="right"/>
    </xf>
    <xf numFmtId="165" fontId="20" fillId="0" borderId="30" xfId="3" applyNumberFormat="1" applyBorder="1" applyAlignment="1">
      <alignment horizontal="right"/>
    </xf>
    <xf numFmtId="4" fontId="20" fillId="0" borderId="1" xfId="3" applyNumberFormat="1" applyBorder="1" applyAlignment="1">
      <alignment horizontal="center"/>
    </xf>
    <xf numFmtId="0" fontId="20" fillId="0" borderId="1" xfId="3" applyBorder="1" applyAlignment="1">
      <alignment horizontal="center"/>
    </xf>
    <xf numFmtId="0" fontId="20" fillId="0" borderId="32" xfId="3" applyFont="1" applyFill="1" applyBorder="1"/>
    <xf numFmtId="165" fontId="20" fillId="0" borderId="1" xfId="3" applyNumberFormat="1" applyBorder="1" applyAlignment="1">
      <alignment horizontal="right"/>
    </xf>
    <xf numFmtId="0" fontId="20" fillId="0" borderId="32" xfId="3" applyFont="1" applyBorder="1"/>
    <xf numFmtId="165" fontId="20" fillId="0" borderId="33" xfId="3" applyNumberFormat="1" applyBorder="1" applyAlignment="1">
      <alignment horizontal="right"/>
    </xf>
    <xf numFmtId="0" fontId="2" fillId="0" borderId="0" xfId="3" applyFont="1" applyBorder="1" applyAlignment="1">
      <alignment horizontal="center" vertical="center" textRotation="90"/>
    </xf>
    <xf numFmtId="165" fontId="20" fillId="0" borderId="34" xfId="3" applyNumberFormat="1" applyBorder="1" applyAlignment="1">
      <alignment horizontal="right"/>
    </xf>
    <xf numFmtId="4" fontId="20" fillId="0" borderId="30" xfId="3" applyNumberFormat="1" applyBorder="1" applyAlignment="1">
      <alignment horizontal="center"/>
    </xf>
    <xf numFmtId="0" fontId="20" fillId="0" borderId="30" xfId="3" applyBorder="1" applyAlignment="1">
      <alignment horizontal="center"/>
    </xf>
    <xf numFmtId="165" fontId="5" fillId="6" borderId="36" xfId="3" applyNumberFormat="1" applyFont="1" applyFill="1" applyBorder="1" applyAlignment="1">
      <alignment horizontal="center"/>
    </xf>
    <xf numFmtId="165" fontId="5" fillId="0" borderId="37" xfId="3" applyNumberFormat="1" applyFont="1" applyFill="1" applyBorder="1" applyAlignment="1">
      <alignment horizontal="center"/>
    </xf>
    <xf numFmtId="165" fontId="5" fillId="6" borderId="37" xfId="3" applyNumberFormat="1" applyFont="1" applyFill="1" applyBorder="1" applyAlignment="1">
      <alignment horizontal="center"/>
    </xf>
    <xf numFmtId="4" fontId="5" fillId="6" borderId="37" xfId="3" applyNumberFormat="1" applyFont="1" applyFill="1" applyBorder="1" applyAlignment="1">
      <alignment horizontal="center"/>
    </xf>
    <xf numFmtId="0" fontId="5" fillId="6" borderId="37" xfId="3" applyFont="1" applyFill="1" applyBorder="1" applyAlignment="1">
      <alignment horizontal="center"/>
    </xf>
    <xf numFmtId="0" fontId="5" fillId="6" borderId="38" xfId="3" applyFont="1" applyFill="1" applyBorder="1"/>
    <xf numFmtId="165" fontId="2" fillId="6" borderId="7" xfId="3" applyNumberFormat="1" applyFont="1" applyFill="1" applyBorder="1" applyAlignment="1">
      <alignment horizontal="center"/>
    </xf>
    <xf numFmtId="165" fontId="2" fillId="6" borderId="6" xfId="3" applyNumberFormat="1" applyFont="1" applyFill="1" applyBorder="1" applyAlignment="1">
      <alignment horizontal="center"/>
    </xf>
    <xf numFmtId="4" fontId="2" fillId="6" borderId="6" xfId="3" applyNumberFormat="1" applyFont="1" applyFill="1" applyBorder="1" applyAlignment="1">
      <alignment horizontal="center"/>
    </xf>
    <xf numFmtId="0" fontId="2" fillId="6" borderId="6" xfId="3" applyFont="1" applyFill="1" applyBorder="1" applyAlignment="1">
      <alignment horizontal="center"/>
    </xf>
    <xf numFmtId="0" fontId="2" fillId="6" borderId="5" xfId="3" applyFont="1" applyFill="1" applyBorder="1"/>
    <xf numFmtId="165" fontId="2" fillId="0" borderId="0" xfId="3" applyNumberFormat="1" applyFont="1" applyBorder="1" applyAlignment="1">
      <alignment horizontal="center" vertical="center" wrapText="1"/>
    </xf>
    <xf numFmtId="0" fontId="5" fillId="0" borderId="0" xfId="3" applyFont="1" applyAlignment="1">
      <alignment horizontal="left" wrapText="1"/>
    </xf>
    <xf numFmtId="165" fontId="20" fillId="6" borderId="0" xfId="3" applyNumberFormat="1" applyFill="1" applyAlignment="1">
      <alignment horizontal="right"/>
    </xf>
    <xf numFmtId="4" fontId="20" fillId="6" borderId="0" xfId="3" applyNumberFormat="1" applyFill="1" applyAlignment="1">
      <alignment horizontal="center"/>
    </xf>
    <xf numFmtId="0" fontId="20" fillId="6" borderId="0" xfId="3" applyFill="1" applyAlignment="1">
      <alignment horizontal="center"/>
    </xf>
    <xf numFmtId="0" fontId="20" fillId="6" borderId="0" xfId="3" applyFill="1"/>
    <xf numFmtId="0" fontId="20" fillId="0" borderId="0" xfId="3" applyFont="1"/>
    <xf numFmtId="0" fontId="2" fillId="0" borderId="0" xfId="3" applyFont="1"/>
    <xf numFmtId="0" fontId="20" fillId="0" borderId="0" xfId="3" applyAlignment="1">
      <alignment wrapText="1"/>
    </xf>
    <xf numFmtId="165" fontId="5" fillId="6" borderId="40" xfId="3" applyNumberFormat="1" applyFont="1" applyFill="1" applyBorder="1" applyAlignment="1">
      <alignment horizontal="center"/>
    </xf>
    <xf numFmtId="0" fontId="5" fillId="6" borderId="41" xfId="3" applyFont="1" applyFill="1" applyBorder="1"/>
    <xf numFmtId="165" fontId="2" fillId="6" borderId="42" xfId="3" applyNumberFormat="1" applyFont="1" applyFill="1" applyBorder="1" applyAlignment="1">
      <alignment horizontal="center"/>
    </xf>
    <xf numFmtId="165" fontId="2" fillId="6" borderId="43" xfId="3" applyNumberFormat="1" applyFont="1" applyFill="1" applyBorder="1" applyAlignment="1">
      <alignment horizontal="center"/>
    </xf>
    <xf numFmtId="4" fontId="2" fillId="6" borderId="43" xfId="3" applyNumberFormat="1" applyFont="1" applyFill="1" applyBorder="1" applyAlignment="1">
      <alignment horizontal="center"/>
    </xf>
    <xf numFmtId="0" fontId="2" fillId="6" borderId="43" xfId="3" applyFont="1" applyFill="1" applyBorder="1" applyAlignment="1">
      <alignment horizontal="center"/>
    </xf>
    <xf numFmtId="0" fontId="2" fillId="6" borderId="44" xfId="3" applyFont="1" applyFill="1" applyBorder="1"/>
    <xf numFmtId="165" fontId="20" fillId="0" borderId="0" xfId="3" applyNumberFormat="1" applyBorder="1" applyAlignment="1">
      <alignment horizontal="right"/>
    </xf>
    <xf numFmtId="0" fontId="5" fillId="0" borderId="0" xfId="3" applyFont="1" applyAlignment="1">
      <alignment horizontal="left"/>
    </xf>
    <xf numFmtId="0" fontId="26" fillId="7" borderId="0" xfId="3" applyFont="1" applyFill="1" applyAlignment="1">
      <alignment horizontal="left"/>
    </xf>
    <xf numFmtId="165" fontId="20" fillId="0" borderId="34" xfId="3" applyNumberFormat="1" applyFill="1" applyBorder="1" applyAlignment="1">
      <alignment horizontal="right"/>
    </xf>
    <xf numFmtId="4" fontId="20" fillId="0" borderId="31" xfId="3" applyNumberFormat="1" applyBorder="1" applyAlignment="1">
      <alignment horizontal="center"/>
    </xf>
    <xf numFmtId="0" fontId="20" fillId="0" borderId="31" xfId="3" applyBorder="1" applyAlignment="1">
      <alignment horizontal="center"/>
    </xf>
    <xf numFmtId="0" fontId="20" fillId="0" borderId="45" xfId="3" applyBorder="1"/>
    <xf numFmtId="0" fontId="20" fillId="0" borderId="32" xfId="3" applyBorder="1"/>
    <xf numFmtId="4" fontId="20" fillId="0" borderId="34" xfId="3" applyNumberFormat="1" applyBorder="1" applyAlignment="1">
      <alignment horizontal="center"/>
    </xf>
    <xf numFmtId="0" fontId="20" fillId="0" borderId="34" xfId="3" applyBorder="1" applyAlignment="1">
      <alignment horizontal="center"/>
    </xf>
    <xf numFmtId="0" fontId="20" fillId="0" borderId="46" xfId="3" applyBorder="1"/>
    <xf numFmtId="0" fontId="20" fillId="0" borderId="35" xfId="3" applyBorder="1"/>
    <xf numFmtId="165" fontId="20" fillId="0" borderId="30" xfId="3" applyNumberFormat="1" applyFont="1" applyFill="1" applyBorder="1" applyAlignment="1">
      <alignment horizontal="right"/>
    </xf>
    <xf numFmtId="165" fontId="20" fillId="0" borderId="47" xfId="3" applyNumberFormat="1" applyBorder="1" applyAlignment="1">
      <alignment horizontal="right"/>
    </xf>
    <xf numFmtId="165" fontId="20" fillId="0" borderId="48" xfId="3" applyNumberFormat="1" applyBorder="1" applyAlignment="1">
      <alignment horizontal="right"/>
    </xf>
    <xf numFmtId="165" fontId="5" fillId="6" borderId="49" xfId="3" applyNumberFormat="1" applyFont="1" applyFill="1" applyBorder="1" applyAlignment="1">
      <alignment horizontal="center"/>
    </xf>
    <xf numFmtId="165" fontId="5" fillId="6" borderId="0" xfId="3" applyNumberFormat="1" applyFont="1" applyFill="1" applyBorder="1" applyAlignment="1">
      <alignment horizontal="center"/>
    </xf>
    <xf numFmtId="4" fontId="5" fillId="6" borderId="0" xfId="3" applyNumberFormat="1" applyFont="1" applyFill="1" applyBorder="1" applyAlignment="1">
      <alignment horizontal="center"/>
    </xf>
    <xf numFmtId="0" fontId="5" fillId="6" borderId="0" xfId="3" applyFont="1" applyFill="1" applyBorder="1" applyAlignment="1">
      <alignment horizontal="center"/>
    </xf>
    <xf numFmtId="0" fontId="5" fillId="6" borderId="50" xfId="3" applyFont="1" applyFill="1" applyBorder="1"/>
    <xf numFmtId="0" fontId="26" fillId="0" borderId="0" xfId="3" applyFont="1"/>
    <xf numFmtId="4" fontId="20" fillId="0" borderId="0" xfId="3" applyNumberFormat="1" applyBorder="1" applyAlignment="1">
      <alignment horizontal="center"/>
    </xf>
    <xf numFmtId="0" fontId="20" fillId="0" borderId="0" xfId="3" applyBorder="1" applyAlignment="1">
      <alignment horizontal="center"/>
    </xf>
    <xf numFmtId="0" fontId="2" fillId="7" borderId="6" xfId="3" applyFont="1" applyFill="1" applyBorder="1"/>
    <xf numFmtId="4" fontId="20" fillId="0" borderId="51" xfId="3" applyNumberFormat="1" applyBorder="1" applyAlignment="1">
      <alignment horizontal="center"/>
    </xf>
    <xf numFmtId="0" fontId="20" fillId="0" borderId="51" xfId="3" applyBorder="1" applyAlignment="1">
      <alignment horizontal="center"/>
    </xf>
    <xf numFmtId="0" fontId="20" fillId="0" borderId="32" xfId="3" applyFill="1" applyBorder="1"/>
    <xf numFmtId="0" fontId="20" fillId="0" borderId="0" xfId="3" applyFill="1"/>
    <xf numFmtId="165" fontId="20" fillId="0" borderId="29" xfId="3" applyNumberFormat="1" applyFill="1" applyBorder="1" applyAlignment="1">
      <alignment horizontal="right"/>
    </xf>
    <xf numFmtId="165" fontId="20" fillId="0" borderId="1" xfId="3" applyNumberFormat="1" applyFill="1" applyBorder="1" applyAlignment="1">
      <alignment horizontal="right"/>
    </xf>
    <xf numFmtId="4" fontId="20" fillId="0" borderId="1" xfId="3" applyNumberFormat="1" applyFill="1" applyBorder="1" applyAlignment="1">
      <alignment horizontal="center"/>
    </xf>
    <xf numFmtId="0" fontId="20" fillId="0" borderId="1" xfId="3" applyFill="1" applyBorder="1" applyAlignment="1">
      <alignment horizontal="center"/>
    </xf>
    <xf numFmtId="165" fontId="20" fillId="0" borderId="52" xfId="3" applyNumberFormat="1" applyBorder="1" applyAlignment="1">
      <alignment horizontal="right"/>
    </xf>
    <xf numFmtId="165" fontId="20" fillId="0" borderId="51" xfId="3" applyNumberFormat="1" applyBorder="1" applyAlignment="1">
      <alignment horizontal="right"/>
    </xf>
    <xf numFmtId="165" fontId="20" fillId="0" borderId="0" xfId="3" applyNumberFormat="1"/>
    <xf numFmtId="165" fontId="2" fillId="0" borderId="43" xfId="3" applyNumberFormat="1" applyFont="1" applyFill="1" applyBorder="1" applyAlignment="1">
      <alignment horizontal="center"/>
    </xf>
    <xf numFmtId="0" fontId="27" fillId="0" borderId="0" xfId="0" applyFont="1" applyAlignment="1">
      <alignment horizontal="left" wrapText="1"/>
    </xf>
    <xf numFmtId="0" fontId="0" fillId="0" borderId="0" xfId="0" applyAlignment="1">
      <alignment wrapText="1"/>
    </xf>
    <xf numFmtId="0" fontId="7" fillId="0" borderId="0" xfId="2" applyAlignment="1" applyProtection="1">
      <alignment horizontal="left" wrapText="1"/>
    </xf>
    <xf numFmtId="0" fontId="29" fillId="0" borderId="0" xfId="0" applyFont="1" applyAlignment="1">
      <alignment horizontal="left" wrapText="1"/>
    </xf>
    <xf numFmtId="0" fontId="0" fillId="8" borderId="0" xfId="0" applyFill="1" applyAlignment="1">
      <alignment horizontal="left" wrapText="1"/>
    </xf>
    <xf numFmtId="0" fontId="7" fillId="0" borderId="0" xfId="2" applyAlignment="1" applyProtection="1">
      <alignment horizontal="center" wrapText="1"/>
    </xf>
    <xf numFmtId="0" fontId="28" fillId="0" borderId="0" xfId="0" applyFont="1" applyAlignment="1">
      <alignment horizontal="center" wrapText="1"/>
    </xf>
    <xf numFmtId="0" fontId="30" fillId="0" borderId="0" xfId="0" applyFont="1" applyAlignment="1">
      <alignment horizontal="right" wrapText="1"/>
    </xf>
    <xf numFmtId="0" fontId="2" fillId="0" borderId="0" xfId="3" applyFont="1" applyBorder="1" applyAlignment="1">
      <alignment horizontal="center" vertical="center" textRotation="90"/>
    </xf>
    <xf numFmtId="0" fontId="5" fillId="0" borderId="0" xfId="3" applyFont="1" applyAlignment="1">
      <alignment horizontal="left" wrapText="1"/>
    </xf>
    <xf numFmtId="165" fontId="2" fillId="0" borderId="0" xfId="3" applyNumberFormat="1" applyFont="1" applyBorder="1" applyAlignment="1">
      <alignment horizontal="center" vertical="center" wrapText="1"/>
    </xf>
    <xf numFmtId="0" fontId="2" fillId="0" borderId="39" xfId="3" applyFont="1" applyBorder="1" applyAlignment="1">
      <alignment horizontal="center" vertical="center" textRotation="90"/>
    </xf>
    <xf numFmtId="0" fontId="25" fillId="0" borderId="0" xfId="3" applyFont="1" applyBorder="1" applyAlignment="1">
      <alignment horizontal="left" wrapText="1"/>
    </xf>
    <xf numFmtId="0" fontId="5" fillId="0" borderId="0" xfId="3" applyFont="1" applyAlignment="1">
      <alignment horizontal="left"/>
    </xf>
    <xf numFmtId="0" fontId="8" fillId="0" borderId="0" xfId="0" applyFont="1" applyAlignment="1">
      <alignment horizontal="center"/>
    </xf>
    <xf numFmtId="0" fontId="9" fillId="0" borderId="0" xfId="0" applyFont="1" applyAlignment="1">
      <alignment horizontal="left" wrapText="1"/>
    </xf>
    <xf numFmtId="0" fontId="8" fillId="5" borderId="2" xfId="0" applyFont="1" applyFill="1" applyBorder="1" applyAlignment="1">
      <alignment horizontal="center" vertical="top" wrapText="1"/>
    </xf>
    <xf numFmtId="0" fontId="8" fillId="5" borderId="3" xfId="0" applyFont="1" applyFill="1" applyBorder="1" applyAlignment="1">
      <alignment horizontal="center" vertical="top" wrapText="1"/>
    </xf>
    <xf numFmtId="0" fontId="8" fillId="5" borderId="4"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10" xfId="0" applyFont="1" applyFill="1" applyBorder="1" applyAlignment="1">
      <alignment horizontal="center" vertical="top" wrapText="1"/>
    </xf>
    <xf numFmtId="0" fontId="13" fillId="0" borderId="13" xfId="0" applyFont="1" applyBorder="1" applyAlignment="1">
      <alignment vertical="top" wrapText="1"/>
    </xf>
    <xf numFmtId="0" fontId="13" fillId="0" borderId="12" xfId="0" applyFont="1" applyBorder="1" applyAlignment="1">
      <alignment vertical="top"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3" fillId="0" borderId="19" xfId="0" applyFont="1" applyBorder="1" applyAlignment="1">
      <alignment vertical="top" wrapText="1"/>
    </xf>
    <xf numFmtId="0" fontId="14" fillId="0" borderId="18" xfId="0" applyFont="1" applyBorder="1" applyAlignment="1">
      <alignment horizontal="left" vertical="top" wrapText="1"/>
    </xf>
    <xf numFmtId="0" fontId="14" fillId="0" borderId="20" xfId="0" applyFont="1" applyBorder="1" applyAlignment="1">
      <alignment horizontal="left" vertical="top" wrapText="1"/>
    </xf>
    <xf numFmtId="0" fontId="14" fillId="0" borderId="21" xfId="0" applyFont="1" applyBorder="1" applyAlignment="1">
      <alignment horizontal="left" vertical="top" wrapText="1"/>
    </xf>
    <xf numFmtId="0" fontId="14" fillId="0" borderId="8" xfId="0" applyFont="1" applyBorder="1" applyAlignment="1">
      <alignment horizontal="left" vertical="top" wrapText="1"/>
    </xf>
    <xf numFmtId="0" fontId="14" fillId="0" borderId="10" xfId="0" applyFont="1" applyBorder="1" applyAlignment="1">
      <alignment horizontal="left" vertical="top" wrapText="1"/>
    </xf>
    <xf numFmtId="0" fontId="9" fillId="2" borderId="2" xfId="0" applyFont="1" applyFill="1" applyBorder="1" applyAlignment="1">
      <alignment horizontal="center" vertical="top" wrapText="1"/>
    </xf>
    <xf numFmtId="0" fontId="9" fillId="2" borderId="4" xfId="0" applyFont="1" applyFill="1" applyBorder="1" applyAlignment="1">
      <alignment horizontal="center"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7" fillId="0" borderId="20" xfId="2" applyBorder="1" applyAlignment="1" applyProtection="1">
      <alignment horizontal="left" vertical="top" wrapText="1"/>
    </xf>
    <xf numFmtId="0" fontId="21" fillId="0" borderId="21" xfId="2" applyFont="1" applyBorder="1" applyAlignment="1" applyProtection="1">
      <alignment horizontal="left" vertical="top" wrapText="1"/>
    </xf>
    <xf numFmtId="0" fontId="15" fillId="0" borderId="13" xfId="0" applyFont="1" applyFill="1" applyBorder="1" applyAlignment="1">
      <alignment vertical="top" wrapText="1"/>
    </xf>
    <xf numFmtId="0" fontId="15" fillId="0" borderId="12" xfId="0" applyFont="1" applyFill="1" applyBorder="1" applyAlignment="1">
      <alignment vertical="top" wrapText="1"/>
    </xf>
    <xf numFmtId="0" fontId="14" fillId="0" borderId="18"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4" borderId="8" xfId="0" applyFont="1" applyFill="1" applyBorder="1" applyAlignment="1">
      <alignment horizontal="left" vertical="top" wrapText="1"/>
    </xf>
    <xf numFmtId="0" fontId="14" fillId="4" borderId="10" xfId="0" applyFont="1" applyFill="1" applyBorder="1" applyAlignment="1">
      <alignment horizontal="left" vertical="top" wrapText="1"/>
    </xf>
    <xf numFmtId="0" fontId="15" fillId="0" borderId="13" xfId="0" applyFont="1" applyBorder="1" applyAlignment="1">
      <alignment vertical="top" wrapText="1"/>
    </xf>
    <xf numFmtId="0" fontId="15" fillId="0" borderId="19" xfId="0" applyFont="1" applyBorder="1" applyAlignment="1">
      <alignment vertical="top" wrapText="1"/>
    </xf>
    <xf numFmtId="0" fontId="15" fillId="0" borderId="12" xfId="0" applyFont="1" applyBorder="1" applyAlignment="1">
      <alignment vertical="top" wrapText="1"/>
    </xf>
    <xf numFmtId="0" fontId="14" fillId="0" borderId="22" xfId="0" applyFont="1" applyFill="1" applyBorder="1" applyAlignment="1">
      <alignment horizontal="left" vertical="top" wrapText="1"/>
    </xf>
    <xf numFmtId="0" fontId="14" fillId="0" borderId="23" xfId="0" applyFont="1" applyFill="1"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2" fontId="2" fillId="0" borderId="0" xfId="0" applyNumberFormat="1" applyFont="1" applyBorder="1" applyAlignment="1">
      <alignment horizontal="center"/>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fns.usda.gov/snap/applicant_recipients/eligibility.ht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irs.gov/pub/irs-drop/n-13-80.pdf" TargetMode="External"/><Relationship Id="rId1" Type="http://schemas.openxmlformats.org/officeDocument/2006/relationships/hyperlink" Target="http://www.irs.gov/uac/IRS-New-Media-1"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M437"/>
  <sheetViews>
    <sheetView tabSelected="1" view="pageLayout" zoomScaleNormal="100" workbookViewId="0">
      <selection activeCell="J158" sqref="J158"/>
    </sheetView>
  </sheetViews>
  <sheetFormatPr defaultRowHeight="12.75"/>
  <cols>
    <col min="1" max="1" width="3.28515625" style="86" bestFit="1" customWidth="1"/>
    <col min="2" max="2" width="50" style="86" customWidth="1"/>
    <col min="3" max="3" width="9.140625" style="89"/>
    <col min="4" max="4" width="9.140625" style="88"/>
    <col min="5" max="5" width="12.42578125" style="87" customWidth="1"/>
    <col min="6" max="7" width="10.42578125" style="87" customWidth="1"/>
    <col min="8" max="8" width="9.140625" style="87" customWidth="1"/>
    <col min="9" max="9" width="14.85546875" style="87" customWidth="1"/>
    <col min="10" max="10" width="13.5703125" style="87" customWidth="1"/>
    <col min="11" max="12" width="12.5703125" style="87" customWidth="1"/>
    <col min="13" max="13" width="10.140625" style="86" bestFit="1" customWidth="1"/>
    <col min="14" max="256" width="9.140625" style="86"/>
    <col min="257" max="257" width="3.28515625" style="86" bestFit="1" customWidth="1"/>
    <col min="258" max="258" width="49.42578125" style="86" bestFit="1" customWidth="1"/>
    <col min="259" max="260" width="9.140625" style="86"/>
    <col min="261" max="261" width="12.42578125" style="86" customWidth="1"/>
    <col min="262" max="263" width="10.42578125" style="86" customWidth="1"/>
    <col min="264" max="264" width="9.140625" style="86"/>
    <col min="265" max="265" width="16.140625" style="86" bestFit="1" customWidth="1"/>
    <col min="266" max="266" width="16.28515625" style="86" bestFit="1" customWidth="1"/>
    <col min="267" max="267" width="14.5703125" style="86" bestFit="1" customWidth="1"/>
    <col min="268" max="268" width="12.5703125" style="86" customWidth="1"/>
    <col min="269" max="269" width="10.140625" style="86" bestFit="1" customWidth="1"/>
    <col min="270" max="512" width="9.140625" style="86"/>
    <col min="513" max="513" width="3.28515625" style="86" bestFit="1" customWidth="1"/>
    <col min="514" max="514" width="49.42578125" style="86" bestFit="1" customWidth="1"/>
    <col min="515" max="516" width="9.140625" style="86"/>
    <col min="517" max="517" width="12.42578125" style="86" customWidth="1"/>
    <col min="518" max="519" width="10.42578125" style="86" customWidth="1"/>
    <col min="520" max="520" width="9.140625" style="86"/>
    <col min="521" max="521" width="16.140625" style="86" bestFit="1" customWidth="1"/>
    <col min="522" max="522" width="16.28515625" style="86" bestFit="1" customWidth="1"/>
    <col min="523" max="523" width="14.5703125" style="86" bestFit="1" customWidth="1"/>
    <col min="524" max="524" width="12.5703125" style="86" customWidth="1"/>
    <col min="525" max="525" width="10.140625" style="86" bestFit="1" customWidth="1"/>
    <col min="526" max="768" width="9.140625" style="86"/>
    <col min="769" max="769" width="3.28515625" style="86" bestFit="1" customWidth="1"/>
    <col min="770" max="770" width="49.42578125" style="86" bestFit="1" customWidth="1"/>
    <col min="771" max="772" width="9.140625" style="86"/>
    <col min="773" max="773" width="12.42578125" style="86" customWidth="1"/>
    <col min="774" max="775" width="10.42578125" style="86" customWidth="1"/>
    <col min="776" max="776" width="9.140625" style="86"/>
    <col min="777" max="777" width="16.140625" style="86" bestFit="1" customWidth="1"/>
    <col min="778" max="778" width="16.28515625" style="86" bestFit="1" customWidth="1"/>
    <col min="779" max="779" width="14.5703125" style="86" bestFit="1" customWidth="1"/>
    <col min="780" max="780" width="12.5703125" style="86" customWidth="1"/>
    <col min="781" max="781" width="10.140625" style="86" bestFit="1" customWidth="1"/>
    <col min="782" max="1024" width="9.140625" style="86"/>
    <col min="1025" max="1025" width="3.28515625" style="86" bestFit="1" customWidth="1"/>
    <col min="1026" max="1026" width="49.42578125" style="86" bestFit="1" customWidth="1"/>
    <col min="1027" max="1028" width="9.140625" style="86"/>
    <col min="1029" max="1029" width="12.42578125" style="86" customWidth="1"/>
    <col min="1030" max="1031" width="10.42578125" style="86" customWidth="1"/>
    <col min="1032" max="1032" width="9.140625" style="86"/>
    <col min="1033" max="1033" width="16.140625" style="86" bestFit="1" customWidth="1"/>
    <col min="1034" max="1034" width="16.28515625" style="86" bestFit="1" customWidth="1"/>
    <col min="1035" max="1035" width="14.5703125" style="86" bestFit="1" customWidth="1"/>
    <col min="1036" max="1036" width="12.5703125" style="86" customWidth="1"/>
    <col min="1037" max="1037" width="10.140625" style="86" bestFit="1" customWidth="1"/>
    <col min="1038" max="1280" width="9.140625" style="86"/>
    <col min="1281" max="1281" width="3.28515625" style="86" bestFit="1" customWidth="1"/>
    <col min="1282" max="1282" width="49.42578125" style="86" bestFit="1" customWidth="1"/>
    <col min="1283" max="1284" width="9.140625" style="86"/>
    <col min="1285" max="1285" width="12.42578125" style="86" customWidth="1"/>
    <col min="1286" max="1287" width="10.42578125" style="86" customWidth="1"/>
    <col min="1288" max="1288" width="9.140625" style="86"/>
    <col min="1289" max="1289" width="16.140625" style="86" bestFit="1" customWidth="1"/>
    <col min="1290" max="1290" width="16.28515625" style="86" bestFit="1" customWidth="1"/>
    <col min="1291" max="1291" width="14.5703125" style="86" bestFit="1" customWidth="1"/>
    <col min="1292" max="1292" width="12.5703125" style="86" customWidth="1"/>
    <col min="1293" max="1293" width="10.140625" style="86" bestFit="1" customWidth="1"/>
    <col min="1294" max="1536" width="9.140625" style="86"/>
    <col min="1537" max="1537" width="3.28515625" style="86" bestFit="1" customWidth="1"/>
    <col min="1538" max="1538" width="49.42578125" style="86" bestFit="1" customWidth="1"/>
    <col min="1539" max="1540" width="9.140625" style="86"/>
    <col min="1541" max="1541" width="12.42578125" style="86" customWidth="1"/>
    <col min="1542" max="1543" width="10.42578125" style="86" customWidth="1"/>
    <col min="1544" max="1544" width="9.140625" style="86"/>
    <col min="1545" max="1545" width="16.140625" style="86" bestFit="1" customWidth="1"/>
    <col min="1546" max="1546" width="16.28515625" style="86" bestFit="1" customWidth="1"/>
    <col min="1547" max="1547" width="14.5703125" style="86" bestFit="1" customWidth="1"/>
    <col min="1548" max="1548" width="12.5703125" style="86" customWidth="1"/>
    <col min="1549" max="1549" width="10.140625" style="86" bestFit="1" customWidth="1"/>
    <col min="1550" max="1792" width="9.140625" style="86"/>
    <col min="1793" max="1793" width="3.28515625" style="86" bestFit="1" customWidth="1"/>
    <col min="1794" max="1794" width="49.42578125" style="86" bestFit="1" customWidth="1"/>
    <col min="1795" max="1796" width="9.140625" style="86"/>
    <col min="1797" max="1797" width="12.42578125" style="86" customWidth="1"/>
    <col min="1798" max="1799" width="10.42578125" style="86" customWidth="1"/>
    <col min="1800" max="1800" width="9.140625" style="86"/>
    <col min="1801" max="1801" width="16.140625" style="86" bestFit="1" customWidth="1"/>
    <col min="1802" max="1802" width="16.28515625" style="86" bestFit="1" customWidth="1"/>
    <col min="1803" max="1803" width="14.5703125" style="86" bestFit="1" customWidth="1"/>
    <col min="1804" max="1804" width="12.5703125" style="86" customWidth="1"/>
    <col min="1805" max="1805" width="10.140625" style="86" bestFit="1" customWidth="1"/>
    <col min="1806" max="2048" width="9.140625" style="86"/>
    <col min="2049" max="2049" width="3.28515625" style="86" bestFit="1" customWidth="1"/>
    <col min="2050" max="2050" width="49.42578125" style="86" bestFit="1" customWidth="1"/>
    <col min="2051" max="2052" width="9.140625" style="86"/>
    <col min="2053" max="2053" width="12.42578125" style="86" customWidth="1"/>
    <col min="2054" max="2055" width="10.42578125" style="86" customWidth="1"/>
    <col min="2056" max="2056" width="9.140625" style="86"/>
    <col min="2057" max="2057" width="16.140625" style="86" bestFit="1" customWidth="1"/>
    <col min="2058" max="2058" width="16.28515625" style="86" bestFit="1" customWidth="1"/>
    <col min="2059" max="2059" width="14.5703125" style="86" bestFit="1" customWidth="1"/>
    <col min="2060" max="2060" width="12.5703125" style="86" customWidth="1"/>
    <col min="2061" max="2061" width="10.140625" style="86" bestFit="1" customWidth="1"/>
    <col min="2062" max="2304" width="9.140625" style="86"/>
    <col min="2305" max="2305" width="3.28515625" style="86" bestFit="1" customWidth="1"/>
    <col min="2306" max="2306" width="49.42578125" style="86" bestFit="1" customWidth="1"/>
    <col min="2307" max="2308" width="9.140625" style="86"/>
    <col min="2309" max="2309" width="12.42578125" style="86" customWidth="1"/>
    <col min="2310" max="2311" width="10.42578125" style="86" customWidth="1"/>
    <col min="2312" max="2312" width="9.140625" style="86"/>
    <col min="2313" max="2313" width="16.140625" style="86" bestFit="1" customWidth="1"/>
    <col min="2314" max="2314" width="16.28515625" style="86" bestFit="1" customWidth="1"/>
    <col min="2315" max="2315" width="14.5703125" style="86" bestFit="1" customWidth="1"/>
    <col min="2316" max="2316" width="12.5703125" style="86" customWidth="1"/>
    <col min="2317" max="2317" width="10.140625" style="86" bestFit="1" customWidth="1"/>
    <col min="2318" max="2560" width="9.140625" style="86"/>
    <col min="2561" max="2561" width="3.28515625" style="86" bestFit="1" customWidth="1"/>
    <col min="2562" max="2562" width="49.42578125" style="86" bestFit="1" customWidth="1"/>
    <col min="2563" max="2564" width="9.140625" style="86"/>
    <col min="2565" max="2565" width="12.42578125" style="86" customWidth="1"/>
    <col min="2566" max="2567" width="10.42578125" style="86" customWidth="1"/>
    <col min="2568" max="2568" width="9.140625" style="86"/>
    <col min="2569" max="2569" width="16.140625" style="86" bestFit="1" customWidth="1"/>
    <col min="2570" max="2570" width="16.28515625" style="86" bestFit="1" customWidth="1"/>
    <col min="2571" max="2571" width="14.5703125" style="86" bestFit="1" customWidth="1"/>
    <col min="2572" max="2572" width="12.5703125" style="86" customWidth="1"/>
    <col min="2573" max="2573" width="10.140625" style="86" bestFit="1" customWidth="1"/>
    <col min="2574" max="2816" width="9.140625" style="86"/>
    <col min="2817" max="2817" width="3.28515625" style="86" bestFit="1" customWidth="1"/>
    <col min="2818" max="2818" width="49.42578125" style="86" bestFit="1" customWidth="1"/>
    <col min="2819" max="2820" width="9.140625" style="86"/>
    <col min="2821" max="2821" width="12.42578125" style="86" customWidth="1"/>
    <col min="2822" max="2823" width="10.42578125" style="86" customWidth="1"/>
    <col min="2824" max="2824" width="9.140625" style="86"/>
    <col min="2825" max="2825" width="16.140625" style="86" bestFit="1" customWidth="1"/>
    <col min="2826" max="2826" width="16.28515625" style="86" bestFit="1" customWidth="1"/>
    <col min="2827" max="2827" width="14.5703125" style="86" bestFit="1" customWidth="1"/>
    <col min="2828" max="2828" width="12.5703125" style="86" customWidth="1"/>
    <col min="2829" max="2829" width="10.140625" style="86" bestFit="1" customWidth="1"/>
    <col min="2830" max="3072" width="9.140625" style="86"/>
    <col min="3073" max="3073" width="3.28515625" style="86" bestFit="1" customWidth="1"/>
    <col min="3074" max="3074" width="49.42578125" style="86" bestFit="1" customWidth="1"/>
    <col min="3075" max="3076" width="9.140625" style="86"/>
    <col min="3077" max="3077" width="12.42578125" style="86" customWidth="1"/>
    <col min="3078" max="3079" width="10.42578125" style="86" customWidth="1"/>
    <col min="3080" max="3080" width="9.140625" style="86"/>
    <col min="3081" max="3081" width="16.140625" style="86" bestFit="1" customWidth="1"/>
    <col min="3082" max="3082" width="16.28515625" style="86" bestFit="1" customWidth="1"/>
    <col min="3083" max="3083" width="14.5703125" style="86" bestFit="1" customWidth="1"/>
    <col min="3084" max="3084" width="12.5703125" style="86" customWidth="1"/>
    <col min="3085" max="3085" width="10.140625" style="86" bestFit="1" customWidth="1"/>
    <col min="3086" max="3328" width="9.140625" style="86"/>
    <col min="3329" max="3329" width="3.28515625" style="86" bestFit="1" customWidth="1"/>
    <col min="3330" max="3330" width="49.42578125" style="86" bestFit="1" customWidth="1"/>
    <col min="3331" max="3332" width="9.140625" style="86"/>
    <col min="3333" max="3333" width="12.42578125" style="86" customWidth="1"/>
    <col min="3334" max="3335" width="10.42578125" style="86" customWidth="1"/>
    <col min="3336" max="3336" width="9.140625" style="86"/>
    <col min="3337" max="3337" width="16.140625" style="86" bestFit="1" customWidth="1"/>
    <col min="3338" max="3338" width="16.28515625" style="86" bestFit="1" customWidth="1"/>
    <col min="3339" max="3339" width="14.5703125" style="86" bestFit="1" customWidth="1"/>
    <col min="3340" max="3340" width="12.5703125" style="86" customWidth="1"/>
    <col min="3341" max="3341" width="10.140625" style="86" bestFit="1" customWidth="1"/>
    <col min="3342" max="3584" width="9.140625" style="86"/>
    <col min="3585" max="3585" width="3.28515625" style="86" bestFit="1" customWidth="1"/>
    <col min="3586" max="3586" width="49.42578125" style="86" bestFit="1" customWidth="1"/>
    <col min="3587" max="3588" width="9.140625" style="86"/>
    <col min="3589" max="3589" width="12.42578125" style="86" customWidth="1"/>
    <col min="3590" max="3591" width="10.42578125" style="86" customWidth="1"/>
    <col min="3592" max="3592" width="9.140625" style="86"/>
    <col min="3593" max="3593" width="16.140625" style="86" bestFit="1" customWidth="1"/>
    <col min="3594" max="3594" width="16.28515625" style="86" bestFit="1" customWidth="1"/>
    <col min="3595" max="3595" width="14.5703125" style="86" bestFit="1" customWidth="1"/>
    <col min="3596" max="3596" width="12.5703125" style="86" customWidth="1"/>
    <col min="3597" max="3597" width="10.140625" style="86" bestFit="1" customWidth="1"/>
    <col min="3598" max="3840" width="9.140625" style="86"/>
    <col min="3841" max="3841" width="3.28515625" style="86" bestFit="1" customWidth="1"/>
    <col min="3842" max="3842" width="49.42578125" style="86" bestFit="1" customWidth="1"/>
    <col min="3843" max="3844" width="9.140625" style="86"/>
    <col min="3845" max="3845" width="12.42578125" style="86" customWidth="1"/>
    <col min="3846" max="3847" width="10.42578125" style="86" customWidth="1"/>
    <col min="3848" max="3848" width="9.140625" style="86"/>
    <col min="3849" max="3849" width="16.140625" style="86" bestFit="1" customWidth="1"/>
    <col min="3850" max="3850" width="16.28515625" style="86" bestFit="1" customWidth="1"/>
    <col min="3851" max="3851" width="14.5703125" style="86" bestFit="1" customWidth="1"/>
    <col min="3852" max="3852" width="12.5703125" style="86" customWidth="1"/>
    <col min="3853" max="3853" width="10.140625" style="86" bestFit="1" customWidth="1"/>
    <col min="3854" max="4096" width="9.140625" style="86"/>
    <col min="4097" max="4097" width="3.28515625" style="86" bestFit="1" customWidth="1"/>
    <col min="4098" max="4098" width="49.42578125" style="86" bestFit="1" customWidth="1"/>
    <col min="4099" max="4100" width="9.140625" style="86"/>
    <col min="4101" max="4101" width="12.42578125" style="86" customWidth="1"/>
    <col min="4102" max="4103" width="10.42578125" style="86" customWidth="1"/>
    <col min="4104" max="4104" width="9.140625" style="86"/>
    <col min="4105" max="4105" width="16.140625" style="86" bestFit="1" customWidth="1"/>
    <col min="4106" max="4106" width="16.28515625" style="86" bestFit="1" customWidth="1"/>
    <col min="4107" max="4107" width="14.5703125" style="86" bestFit="1" customWidth="1"/>
    <col min="4108" max="4108" width="12.5703125" style="86" customWidth="1"/>
    <col min="4109" max="4109" width="10.140625" style="86" bestFit="1" customWidth="1"/>
    <col min="4110" max="4352" width="9.140625" style="86"/>
    <col min="4353" max="4353" width="3.28515625" style="86" bestFit="1" customWidth="1"/>
    <col min="4354" max="4354" width="49.42578125" style="86" bestFit="1" customWidth="1"/>
    <col min="4355" max="4356" width="9.140625" style="86"/>
    <col min="4357" max="4357" width="12.42578125" style="86" customWidth="1"/>
    <col min="4358" max="4359" width="10.42578125" style="86" customWidth="1"/>
    <col min="4360" max="4360" width="9.140625" style="86"/>
    <col min="4361" max="4361" width="16.140625" style="86" bestFit="1" customWidth="1"/>
    <col min="4362" max="4362" width="16.28515625" style="86" bestFit="1" customWidth="1"/>
    <col min="4363" max="4363" width="14.5703125" style="86" bestFit="1" customWidth="1"/>
    <col min="4364" max="4364" width="12.5703125" style="86" customWidth="1"/>
    <col min="4365" max="4365" width="10.140625" style="86" bestFit="1" customWidth="1"/>
    <col min="4366" max="4608" width="9.140625" style="86"/>
    <col min="4609" max="4609" width="3.28515625" style="86" bestFit="1" customWidth="1"/>
    <col min="4610" max="4610" width="49.42578125" style="86" bestFit="1" customWidth="1"/>
    <col min="4611" max="4612" width="9.140625" style="86"/>
    <col min="4613" max="4613" width="12.42578125" style="86" customWidth="1"/>
    <col min="4614" max="4615" width="10.42578125" style="86" customWidth="1"/>
    <col min="4616" max="4616" width="9.140625" style="86"/>
    <col min="4617" max="4617" width="16.140625" style="86" bestFit="1" customWidth="1"/>
    <col min="4618" max="4618" width="16.28515625" style="86" bestFit="1" customWidth="1"/>
    <col min="4619" max="4619" width="14.5703125" style="86" bestFit="1" customWidth="1"/>
    <col min="4620" max="4620" width="12.5703125" style="86" customWidth="1"/>
    <col min="4621" max="4621" width="10.140625" style="86" bestFit="1" customWidth="1"/>
    <col min="4622" max="4864" width="9.140625" style="86"/>
    <col min="4865" max="4865" width="3.28515625" style="86" bestFit="1" customWidth="1"/>
    <col min="4866" max="4866" width="49.42578125" style="86" bestFit="1" customWidth="1"/>
    <col min="4867" max="4868" width="9.140625" style="86"/>
    <col min="4869" max="4869" width="12.42578125" style="86" customWidth="1"/>
    <col min="4870" max="4871" width="10.42578125" style="86" customWidth="1"/>
    <col min="4872" max="4872" width="9.140625" style="86"/>
    <col min="4873" max="4873" width="16.140625" style="86" bestFit="1" customWidth="1"/>
    <col min="4874" max="4874" width="16.28515625" style="86" bestFit="1" customWidth="1"/>
    <col min="4875" max="4875" width="14.5703125" style="86" bestFit="1" customWidth="1"/>
    <col min="4876" max="4876" width="12.5703125" style="86" customWidth="1"/>
    <col min="4877" max="4877" width="10.140625" style="86" bestFit="1" customWidth="1"/>
    <col min="4878" max="5120" width="9.140625" style="86"/>
    <col min="5121" max="5121" width="3.28515625" style="86" bestFit="1" customWidth="1"/>
    <col min="5122" max="5122" width="49.42578125" style="86" bestFit="1" customWidth="1"/>
    <col min="5123" max="5124" width="9.140625" style="86"/>
    <col min="5125" max="5125" width="12.42578125" style="86" customWidth="1"/>
    <col min="5126" max="5127" width="10.42578125" style="86" customWidth="1"/>
    <col min="5128" max="5128" width="9.140625" style="86"/>
    <col min="5129" max="5129" width="16.140625" style="86" bestFit="1" customWidth="1"/>
    <col min="5130" max="5130" width="16.28515625" style="86" bestFit="1" customWidth="1"/>
    <col min="5131" max="5131" width="14.5703125" style="86" bestFit="1" customWidth="1"/>
    <col min="5132" max="5132" width="12.5703125" style="86" customWidth="1"/>
    <col min="5133" max="5133" width="10.140625" style="86" bestFit="1" customWidth="1"/>
    <col min="5134" max="5376" width="9.140625" style="86"/>
    <col min="5377" max="5377" width="3.28515625" style="86" bestFit="1" customWidth="1"/>
    <col min="5378" max="5378" width="49.42578125" style="86" bestFit="1" customWidth="1"/>
    <col min="5379" max="5380" width="9.140625" style="86"/>
    <col min="5381" max="5381" width="12.42578125" style="86" customWidth="1"/>
    <col min="5382" max="5383" width="10.42578125" style="86" customWidth="1"/>
    <col min="5384" max="5384" width="9.140625" style="86"/>
    <col min="5385" max="5385" width="16.140625" style="86" bestFit="1" customWidth="1"/>
    <col min="5386" max="5386" width="16.28515625" style="86" bestFit="1" customWidth="1"/>
    <col min="5387" max="5387" width="14.5703125" style="86" bestFit="1" customWidth="1"/>
    <col min="5388" max="5388" width="12.5703125" style="86" customWidth="1"/>
    <col min="5389" max="5389" width="10.140625" style="86" bestFit="1" customWidth="1"/>
    <col min="5390" max="5632" width="9.140625" style="86"/>
    <col min="5633" max="5633" width="3.28515625" style="86" bestFit="1" customWidth="1"/>
    <col min="5634" max="5634" width="49.42578125" style="86" bestFit="1" customWidth="1"/>
    <col min="5635" max="5636" width="9.140625" style="86"/>
    <col min="5637" max="5637" width="12.42578125" style="86" customWidth="1"/>
    <col min="5638" max="5639" width="10.42578125" style="86" customWidth="1"/>
    <col min="5640" max="5640" width="9.140625" style="86"/>
    <col min="5641" max="5641" width="16.140625" style="86" bestFit="1" customWidth="1"/>
    <col min="5642" max="5642" width="16.28515625" style="86" bestFit="1" customWidth="1"/>
    <col min="5643" max="5643" width="14.5703125" style="86" bestFit="1" customWidth="1"/>
    <col min="5644" max="5644" width="12.5703125" style="86" customWidth="1"/>
    <col min="5645" max="5645" width="10.140625" style="86" bestFit="1" customWidth="1"/>
    <col min="5646" max="5888" width="9.140625" style="86"/>
    <col min="5889" max="5889" width="3.28515625" style="86" bestFit="1" customWidth="1"/>
    <col min="5890" max="5890" width="49.42578125" style="86" bestFit="1" customWidth="1"/>
    <col min="5891" max="5892" width="9.140625" style="86"/>
    <col min="5893" max="5893" width="12.42578125" style="86" customWidth="1"/>
    <col min="5894" max="5895" width="10.42578125" style="86" customWidth="1"/>
    <col min="5896" max="5896" width="9.140625" style="86"/>
    <col min="5897" max="5897" width="16.140625" style="86" bestFit="1" customWidth="1"/>
    <col min="5898" max="5898" width="16.28515625" style="86" bestFit="1" customWidth="1"/>
    <col min="5899" max="5899" width="14.5703125" style="86" bestFit="1" customWidth="1"/>
    <col min="5900" max="5900" width="12.5703125" style="86" customWidth="1"/>
    <col min="5901" max="5901" width="10.140625" style="86" bestFit="1" customWidth="1"/>
    <col min="5902" max="6144" width="9.140625" style="86"/>
    <col min="6145" max="6145" width="3.28515625" style="86" bestFit="1" customWidth="1"/>
    <col min="6146" max="6146" width="49.42578125" style="86" bestFit="1" customWidth="1"/>
    <col min="6147" max="6148" width="9.140625" style="86"/>
    <col min="6149" max="6149" width="12.42578125" style="86" customWidth="1"/>
    <col min="6150" max="6151" width="10.42578125" style="86" customWidth="1"/>
    <col min="6152" max="6152" width="9.140625" style="86"/>
    <col min="6153" max="6153" width="16.140625" style="86" bestFit="1" customWidth="1"/>
    <col min="6154" max="6154" width="16.28515625" style="86" bestFit="1" customWidth="1"/>
    <col min="6155" max="6155" width="14.5703125" style="86" bestFit="1" customWidth="1"/>
    <col min="6156" max="6156" width="12.5703125" style="86" customWidth="1"/>
    <col min="6157" max="6157" width="10.140625" style="86" bestFit="1" customWidth="1"/>
    <col min="6158" max="6400" width="9.140625" style="86"/>
    <col min="6401" max="6401" width="3.28515625" style="86" bestFit="1" customWidth="1"/>
    <col min="6402" max="6402" width="49.42578125" style="86" bestFit="1" customWidth="1"/>
    <col min="6403" max="6404" width="9.140625" style="86"/>
    <col min="6405" max="6405" width="12.42578125" style="86" customWidth="1"/>
    <col min="6406" max="6407" width="10.42578125" style="86" customWidth="1"/>
    <col min="6408" max="6408" width="9.140625" style="86"/>
    <col min="6409" max="6409" width="16.140625" style="86" bestFit="1" customWidth="1"/>
    <col min="6410" max="6410" width="16.28515625" style="86" bestFit="1" customWidth="1"/>
    <col min="6411" max="6411" width="14.5703125" style="86" bestFit="1" customWidth="1"/>
    <col min="6412" max="6412" width="12.5703125" style="86" customWidth="1"/>
    <col min="6413" max="6413" width="10.140625" style="86" bestFit="1" customWidth="1"/>
    <col min="6414" max="6656" width="9.140625" style="86"/>
    <col min="6657" max="6657" width="3.28515625" style="86" bestFit="1" customWidth="1"/>
    <col min="6658" max="6658" width="49.42578125" style="86" bestFit="1" customWidth="1"/>
    <col min="6659" max="6660" width="9.140625" style="86"/>
    <col min="6661" max="6661" width="12.42578125" style="86" customWidth="1"/>
    <col min="6662" max="6663" width="10.42578125" style="86" customWidth="1"/>
    <col min="6664" max="6664" width="9.140625" style="86"/>
    <col min="6665" max="6665" width="16.140625" style="86" bestFit="1" customWidth="1"/>
    <col min="6666" max="6666" width="16.28515625" style="86" bestFit="1" customWidth="1"/>
    <col min="6667" max="6667" width="14.5703125" style="86" bestFit="1" customWidth="1"/>
    <col min="6668" max="6668" width="12.5703125" style="86" customWidth="1"/>
    <col min="6669" max="6669" width="10.140625" style="86" bestFit="1" customWidth="1"/>
    <col min="6670" max="6912" width="9.140625" style="86"/>
    <col min="6913" max="6913" width="3.28515625" style="86" bestFit="1" customWidth="1"/>
    <col min="6914" max="6914" width="49.42578125" style="86" bestFit="1" customWidth="1"/>
    <col min="6915" max="6916" width="9.140625" style="86"/>
    <col min="6917" max="6917" width="12.42578125" style="86" customWidth="1"/>
    <col min="6918" max="6919" width="10.42578125" style="86" customWidth="1"/>
    <col min="6920" max="6920" width="9.140625" style="86"/>
    <col min="6921" max="6921" width="16.140625" style="86" bestFit="1" customWidth="1"/>
    <col min="6922" max="6922" width="16.28515625" style="86" bestFit="1" customWidth="1"/>
    <col min="6923" max="6923" width="14.5703125" style="86" bestFit="1" customWidth="1"/>
    <col min="6924" max="6924" width="12.5703125" style="86" customWidth="1"/>
    <col min="6925" max="6925" width="10.140625" style="86" bestFit="1" customWidth="1"/>
    <col min="6926" max="7168" width="9.140625" style="86"/>
    <col min="7169" max="7169" width="3.28515625" style="86" bestFit="1" customWidth="1"/>
    <col min="7170" max="7170" width="49.42578125" style="86" bestFit="1" customWidth="1"/>
    <col min="7171" max="7172" width="9.140625" style="86"/>
    <col min="7173" max="7173" width="12.42578125" style="86" customWidth="1"/>
    <col min="7174" max="7175" width="10.42578125" style="86" customWidth="1"/>
    <col min="7176" max="7176" width="9.140625" style="86"/>
    <col min="7177" max="7177" width="16.140625" style="86" bestFit="1" customWidth="1"/>
    <col min="7178" max="7178" width="16.28515625" style="86" bestFit="1" customWidth="1"/>
    <col min="7179" max="7179" width="14.5703125" style="86" bestFit="1" customWidth="1"/>
    <col min="7180" max="7180" width="12.5703125" style="86" customWidth="1"/>
    <col min="7181" max="7181" width="10.140625" style="86" bestFit="1" customWidth="1"/>
    <col min="7182" max="7424" width="9.140625" style="86"/>
    <col min="7425" max="7425" width="3.28515625" style="86" bestFit="1" customWidth="1"/>
    <col min="7426" max="7426" width="49.42578125" style="86" bestFit="1" customWidth="1"/>
    <col min="7427" max="7428" width="9.140625" style="86"/>
    <col min="7429" max="7429" width="12.42578125" style="86" customWidth="1"/>
    <col min="7430" max="7431" width="10.42578125" style="86" customWidth="1"/>
    <col min="7432" max="7432" width="9.140625" style="86"/>
    <col min="7433" max="7433" width="16.140625" style="86" bestFit="1" customWidth="1"/>
    <col min="7434" max="7434" width="16.28515625" style="86" bestFit="1" customWidth="1"/>
    <col min="7435" max="7435" width="14.5703125" style="86" bestFit="1" customWidth="1"/>
    <col min="7436" max="7436" width="12.5703125" style="86" customWidth="1"/>
    <col min="7437" max="7437" width="10.140625" style="86" bestFit="1" customWidth="1"/>
    <col min="7438" max="7680" width="9.140625" style="86"/>
    <col min="7681" max="7681" width="3.28515625" style="86" bestFit="1" customWidth="1"/>
    <col min="7682" max="7682" width="49.42578125" style="86" bestFit="1" customWidth="1"/>
    <col min="7683" max="7684" width="9.140625" style="86"/>
    <col min="7685" max="7685" width="12.42578125" style="86" customWidth="1"/>
    <col min="7686" max="7687" width="10.42578125" style="86" customWidth="1"/>
    <col min="7688" max="7688" width="9.140625" style="86"/>
    <col min="7689" max="7689" width="16.140625" style="86" bestFit="1" customWidth="1"/>
    <col min="7690" max="7690" width="16.28515625" style="86" bestFit="1" customWidth="1"/>
    <col min="7691" max="7691" width="14.5703125" style="86" bestFit="1" customWidth="1"/>
    <col min="7692" max="7692" width="12.5703125" style="86" customWidth="1"/>
    <col min="7693" max="7693" width="10.140625" style="86" bestFit="1" customWidth="1"/>
    <col min="7694" max="7936" width="9.140625" style="86"/>
    <col min="7937" max="7937" width="3.28515625" style="86" bestFit="1" customWidth="1"/>
    <col min="7938" max="7938" width="49.42578125" style="86" bestFit="1" customWidth="1"/>
    <col min="7939" max="7940" width="9.140625" style="86"/>
    <col min="7941" max="7941" width="12.42578125" style="86" customWidth="1"/>
    <col min="7942" max="7943" width="10.42578125" style="86" customWidth="1"/>
    <col min="7944" max="7944" width="9.140625" style="86"/>
    <col min="7945" max="7945" width="16.140625" style="86" bestFit="1" customWidth="1"/>
    <col min="7946" max="7946" width="16.28515625" style="86" bestFit="1" customWidth="1"/>
    <col min="7947" max="7947" width="14.5703125" style="86" bestFit="1" customWidth="1"/>
    <col min="7948" max="7948" width="12.5703125" style="86" customWidth="1"/>
    <col min="7949" max="7949" width="10.140625" style="86" bestFit="1" customWidth="1"/>
    <col min="7950" max="8192" width="9.140625" style="86"/>
    <col min="8193" max="8193" width="3.28515625" style="86" bestFit="1" customWidth="1"/>
    <col min="8194" max="8194" width="49.42578125" style="86" bestFit="1" customWidth="1"/>
    <col min="8195" max="8196" width="9.140625" style="86"/>
    <col min="8197" max="8197" width="12.42578125" style="86" customWidth="1"/>
    <col min="8198" max="8199" width="10.42578125" style="86" customWidth="1"/>
    <col min="8200" max="8200" width="9.140625" style="86"/>
    <col min="8201" max="8201" width="16.140625" style="86" bestFit="1" customWidth="1"/>
    <col min="8202" max="8202" width="16.28515625" style="86" bestFit="1" customWidth="1"/>
    <col min="8203" max="8203" width="14.5703125" style="86" bestFit="1" customWidth="1"/>
    <col min="8204" max="8204" width="12.5703125" style="86" customWidth="1"/>
    <col min="8205" max="8205" width="10.140625" style="86" bestFit="1" customWidth="1"/>
    <col min="8206" max="8448" width="9.140625" style="86"/>
    <col min="8449" max="8449" width="3.28515625" style="86" bestFit="1" customWidth="1"/>
    <col min="8450" max="8450" width="49.42578125" style="86" bestFit="1" customWidth="1"/>
    <col min="8451" max="8452" width="9.140625" style="86"/>
    <col min="8453" max="8453" width="12.42578125" style="86" customWidth="1"/>
    <col min="8454" max="8455" width="10.42578125" style="86" customWidth="1"/>
    <col min="8456" max="8456" width="9.140625" style="86"/>
    <col min="8457" max="8457" width="16.140625" style="86" bestFit="1" customWidth="1"/>
    <col min="8458" max="8458" width="16.28515625" style="86" bestFit="1" customWidth="1"/>
    <col min="8459" max="8459" width="14.5703125" style="86" bestFit="1" customWidth="1"/>
    <col min="8460" max="8460" width="12.5703125" style="86" customWidth="1"/>
    <col min="8461" max="8461" width="10.140625" style="86" bestFit="1" customWidth="1"/>
    <col min="8462" max="8704" width="9.140625" style="86"/>
    <col min="8705" max="8705" width="3.28515625" style="86" bestFit="1" customWidth="1"/>
    <col min="8706" max="8706" width="49.42578125" style="86" bestFit="1" customWidth="1"/>
    <col min="8707" max="8708" width="9.140625" style="86"/>
    <col min="8709" max="8709" width="12.42578125" style="86" customWidth="1"/>
    <col min="8710" max="8711" width="10.42578125" style="86" customWidth="1"/>
    <col min="8712" max="8712" width="9.140625" style="86"/>
    <col min="8713" max="8713" width="16.140625" style="86" bestFit="1" customWidth="1"/>
    <col min="8714" max="8714" width="16.28515625" style="86" bestFit="1" customWidth="1"/>
    <col min="8715" max="8715" width="14.5703125" style="86" bestFit="1" customWidth="1"/>
    <col min="8716" max="8716" width="12.5703125" style="86" customWidth="1"/>
    <col min="8717" max="8717" width="10.140625" style="86" bestFit="1" customWidth="1"/>
    <col min="8718" max="8960" width="9.140625" style="86"/>
    <col min="8961" max="8961" width="3.28515625" style="86" bestFit="1" customWidth="1"/>
    <col min="8962" max="8962" width="49.42578125" style="86" bestFit="1" customWidth="1"/>
    <col min="8963" max="8964" width="9.140625" style="86"/>
    <col min="8965" max="8965" width="12.42578125" style="86" customWidth="1"/>
    <col min="8966" max="8967" width="10.42578125" style="86" customWidth="1"/>
    <col min="8968" max="8968" width="9.140625" style="86"/>
    <col min="8969" max="8969" width="16.140625" style="86" bestFit="1" customWidth="1"/>
    <col min="8970" max="8970" width="16.28515625" style="86" bestFit="1" customWidth="1"/>
    <col min="8971" max="8971" width="14.5703125" style="86" bestFit="1" customWidth="1"/>
    <col min="8972" max="8972" width="12.5703125" style="86" customWidth="1"/>
    <col min="8973" max="8973" width="10.140625" style="86" bestFit="1" customWidth="1"/>
    <col min="8974" max="9216" width="9.140625" style="86"/>
    <col min="9217" max="9217" width="3.28515625" style="86" bestFit="1" customWidth="1"/>
    <col min="9218" max="9218" width="49.42578125" style="86" bestFit="1" customWidth="1"/>
    <col min="9219" max="9220" width="9.140625" style="86"/>
    <col min="9221" max="9221" width="12.42578125" style="86" customWidth="1"/>
    <col min="9222" max="9223" width="10.42578125" style="86" customWidth="1"/>
    <col min="9224" max="9224" width="9.140625" style="86"/>
    <col min="9225" max="9225" width="16.140625" style="86" bestFit="1" customWidth="1"/>
    <col min="9226" max="9226" width="16.28515625" style="86" bestFit="1" customWidth="1"/>
    <col min="9227" max="9227" width="14.5703125" style="86" bestFit="1" customWidth="1"/>
    <col min="9228" max="9228" width="12.5703125" style="86" customWidth="1"/>
    <col min="9229" max="9229" width="10.140625" style="86" bestFit="1" customWidth="1"/>
    <col min="9230" max="9472" width="9.140625" style="86"/>
    <col min="9473" max="9473" width="3.28515625" style="86" bestFit="1" customWidth="1"/>
    <col min="9474" max="9474" width="49.42578125" style="86" bestFit="1" customWidth="1"/>
    <col min="9475" max="9476" width="9.140625" style="86"/>
    <col min="9477" max="9477" width="12.42578125" style="86" customWidth="1"/>
    <col min="9478" max="9479" width="10.42578125" style="86" customWidth="1"/>
    <col min="9480" max="9480" width="9.140625" style="86"/>
    <col min="9481" max="9481" width="16.140625" style="86" bestFit="1" customWidth="1"/>
    <col min="9482" max="9482" width="16.28515625" style="86" bestFit="1" customWidth="1"/>
    <col min="9483" max="9483" width="14.5703125" style="86" bestFit="1" customWidth="1"/>
    <col min="9484" max="9484" width="12.5703125" style="86" customWidth="1"/>
    <col min="9485" max="9485" width="10.140625" style="86" bestFit="1" customWidth="1"/>
    <col min="9486" max="9728" width="9.140625" style="86"/>
    <col min="9729" max="9729" width="3.28515625" style="86" bestFit="1" customWidth="1"/>
    <col min="9730" max="9730" width="49.42578125" style="86" bestFit="1" customWidth="1"/>
    <col min="9731" max="9732" width="9.140625" style="86"/>
    <col min="9733" max="9733" width="12.42578125" style="86" customWidth="1"/>
    <col min="9734" max="9735" width="10.42578125" style="86" customWidth="1"/>
    <col min="9736" max="9736" width="9.140625" style="86"/>
    <col min="9737" max="9737" width="16.140625" style="86" bestFit="1" customWidth="1"/>
    <col min="9738" max="9738" width="16.28515625" style="86" bestFit="1" customWidth="1"/>
    <col min="9739" max="9739" width="14.5703125" style="86" bestFit="1" customWidth="1"/>
    <col min="9740" max="9740" width="12.5703125" style="86" customWidth="1"/>
    <col min="9741" max="9741" width="10.140625" style="86" bestFit="1" customWidth="1"/>
    <col min="9742" max="9984" width="9.140625" style="86"/>
    <col min="9985" max="9985" width="3.28515625" style="86" bestFit="1" customWidth="1"/>
    <col min="9986" max="9986" width="49.42578125" style="86" bestFit="1" customWidth="1"/>
    <col min="9987" max="9988" width="9.140625" style="86"/>
    <col min="9989" max="9989" width="12.42578125" style="86" customWidth="1"/>
    <col min="9990" max="9991" width="10.42578125" style="86" customWidth="1"/>
    <col min="9992" max="9992" width="9.140625" style="86"/>
    <col min="9993" max="9993" width="16.140625" style="86" bestFit="1" customWidth="1"/>
    <col min="9994" max="9994" width="16.28515625" style="86" bestFit="1" customWidth="1"/>
    <col min="9995" max="9995" width="14.5703125" style="86" bestFit="1" customWidth="1"/>
    <col min="9996" max="9996" width="12.5703125" style="86" customWidth="1"/>
    <col min="9997" max="9997" width="10.140625" style="86" bestFit="1" customWidth="1"/>
    <col min="9998" max="10240" width="9.140625" style="86"/>
    <col min="10241" max="10241" width="3.28515625" style="86" bestFit="1" customWidth="1"/>
    <col min="10242" max="10242" width="49.42578125" style="86" bestFit="1" customWidth="1"/>
    <col min="10243" max="10244" width="9.140625" style="86"/>
    <col min="10245" max="10245" width="12.42578125" style="86" customWidth="1"/>
    <col min="10246" max="10247" width="10.42578125" style="86" customWidth="1"/>
    <col min="10248" max="10248" width="9.140625" style="86"/>
    <col min="10249" max="10249" width="16.140625" style="86" bestFit="1" customWidth="1"/>
    <col min="10250" max="10250" width="16.28515625" style="86" bestFit="1" customWidth="1"/>
    <col min="10251" max="10251" width="14.5703125" style="86" bestFit="1" customWidth="1"/>
    <col min="10252" max="10252" width="12.5703125" style="86" customWidth="1"/>
    <col min="10253" max="10253" width="10.140625" style="86" bestFit="1" customWidth="1"/>
    <col min="10254" max="10496" width="9.140625" style="86"/>
    <col min="10497" max="10497" width="3.28515625" style="86" bestFit="1" customWidth="1"/>
    <col min="10498" max="10498" width="49.42578125" style="86" bestFit="1" customWidth="1"/>
    <col min="10499" max="10500" width="9.140625" style="86"/>
    <col min="10501" max="10501" width="12.42578125" style="86" customWidth="1"/>
    <col min="10502" max="10503" width="10.42578125" style="86" customWidth="1"/>
    <col min="10504" max="10504" width="9.140625" style="86"/>
    <col min="10505" max="10505" width="16.140625" style="86" bestFit="1" customWidth="1"/>
    <col min="10506" max="10506" width="16.28515625" style="86" bestFit="1" customWidth="1"/>
    <col min="10507" max="10507" width="14.5703125" style="86" bestFit="1" customWidth="1"/>
    <col min="10508" max="10508" width="12.5703125" style="86" customWidth="1"/>
    <col min="10509" max="10509" width="10.140625" style="86" bestFit="1" customWidth="1"/>
    <col min="10510" max="10752" width="9.140625" style="86"/>
    <col min="10753" max="10753" width="3.28515625" style="86" bestFit="1" customWidth="1"/>
    <col min="10754" max="10754" width="49.42578125" style="86" bestFit="1" customWidth="1"/>
    <col min="10755" max="10756" width="9.140625" style="86"/>
    <col min="10757" max="10757" width="12.42578125" style="86" customWidth="1"/>
    <col min="10758" max="10759" width="10.42578125" style="86" customWidth="1"/>
    <col min="10760" max="10760" width="9.140625" style="86"/>
    <col min="10761" max="10761" width="16.140625" style="86" bestFit="1" customWidth="1"/>
    <col min="10762" max="10762" width="16.28515625" style="86" bestFit="1" customWidth="1"/>
    <col min="10763" max="10763" width="14.5703125" style="86" bestFit="1" customWidth="1"/>
    <col min="10764" max="10764" width="12.5703125" style="86" customWidth="1"/>
    <col min="10765" max="10765" width="10.140625" style="86" bestFit="1" customWidth="1"/>
    <col min="10766" max="11008" width="9.140625" style="86"/>
    <col min="11009" max="11009" width="3.28515625" style="86" bestFit="1" customWidth="1"/>
    <col min="11010" max="11010" width="49.42578125" style="86" bestFit="1" customWidth="1"/>
    <col min="11011" max="11012" width="9.140625" style="86"/>
    <col min="11013" max="11013" width="12.42578125" style="86" customWidth="1"/>
    <col min="11014" max="11015" width="10.42578125" style="86" customWidth="1"/>
    <col min="11016" max="11016" width="9.140625" style="86"/>
    <col min="11017" max="11017" width="16.140625" style="86" bestFit="1" customWidth="1"/>
    <col min="11018" max="11018" width="16.28515625" style="86" bestFit="1" customWidth="1"/>
    <col min="11019" max="11019" width="14.5703125" style="86" bestFit="1" customWidth="1"/>
    <col min="11020" max="11020" width="12.5703125" style="86" customWidth="1"/>
    <col min="11021" max="11021" width="10.140625" style="86" bestFit="1" customWidth="1"/>
    <col min="11022" max="11264" width="9.140625" style="86"/>
    <col min="11265" max="11265" width="3.28515625" style="86" bestFit="1" customWidth="1"/>
    <col min="11266" max="11266" width="49.42578125" style="86" bestFit="1" customWidth="1"/>
    <col min="11267" max="11268" width="9.140625" style="86"/>
    <col min="11269" max="11269" width="12.42578125" style="86" customWidth="1"/>
    <col min="11270" max="11271" width="10.42578125" style="86" customWidth="1"/>
    <col min="11272" max="11272" width="9.140625" style="86"/>
    <col min="11273" max="11273" width="16.140625" style="86" bestFit="1" customWidth="1"/>
    <col min="11274" max="11274" width="16.28515625" style="86" bestFit="1" customWidth="1"/>
    <col min="11275" max="11275" width="14.5703125" style="86" bestFit="1" customWidth="1"/>
    <col min="11276" max="11276" width="12.5703125" style="86" customWidth="1"/>
    <col min="11277" max="11277" width="10.140625" style="86" bestFit="1" customWidth="1"/>
    <col min="11278" max="11520" width="9.140625" style="86"/>
    <col min="11521" max="11521" width="3.28515625" style="86" bestFit="1" customWidth="1"/>
    <col min="11522" max="11522" width="49.42578125" style="86" bestFit="1" customWidth="1"/>
    <col min="11523" max="11524" width="9.140625" style="86"/>
    <col min="11525" max="11525" width="12.42578125" style="86" customWidth="1"/>
    <col min="11526" max="11527" width="10.42578125" style="86" customWidth="1"/>
    <col min="11528" max="11528" width="9.140625" style="86"/>
    <col min="11529" max="11529" width="16.140625" style="86" bestFit="1" customWidth="1"/>
    <col min="11530" max="11530" width="16.28515625" style="86" bestFit="1" customWidth="1"/>
    <col min="11531" max="11531" width="14.5703125" style="86" bestFit="1" customWidth="1"/>
    <col min="11532" max="11532" width="12.5703125" style="86" customWidth="1"/>
    <col min="11533" max="11533" width="10.140625" style="86" bestFit="1" customWidth="1"/>
    <col min="11534" max="11776" width="9.140625" style="86"/>
    <col min="11777" max="11777" width="3.28515625" style="86" bestFit="1" customWidth="1"/>
    <col min="11778" max="11778" width="49.42578125" style="86" bestFit="1" customWidth="1"/>
    <col min="11779" max="11780" width="9.140625" style="86"/>
    <col min="11781" max="11781" width="12.42578125" style="86" customWidth="1"/>
    <col min="11782" max="11783" width="10.42578125" style="86" customWidth="1"/>
    <col min="11784" max="11784" width="9.140625" style="86"/>
    <col min="11785" max="11785" width="16.140625" style="86" bestFit="1" customWidth="1"/>
    <col min="11786" max="11786" width="16.28515625" style="86" bestFit="1" customWidth="1"/>
    <col min="11787" max="11787" width="14.5703125" style="86" bestFit="1" customWidth="1"/>
    <col min="11788" max="11788" width="12.5703125" style="86" customWidth="1"/>
    <col min="11789" max="11789" width="10.140625" style="86" bestFit="1" customWidth="1"/>
    <col min="11790" max="12032" width="9.140625" style="86"/>
    <col min="12033" max="12033" width="3.28515625" style="86" bestFit="1" customWidth="1"/>
    <col min="12034" max="12034" width="49.42578125" style="86" bestFit="1" customWidth="1"/>
    <col min="12035" max="12036" width="9.140625" style="86"/>
    <col min="12037" max="12037" width="12.42578125" style="86" customWidth="1"/>
    <col min="12038" max="12039" width="10.42578125" style="86" customWidth="1"/>
    <col min="12040" max="12040" width="9.140625" style="86"/>
    <col min="12041" max="12041" width="16.140625" style="86" bestFit="1" customWidth="1"/>
    <col min="12042" max="12042" width="16.28515625" style="86" bestFit="1" customWidth="1"/>
    <col min="12043" max="12043" width="14.5703125" style="86" bestFit="1" customWidth="1"/>
    <col min="12044" max="12044" width="12.5703125" style="86" customWidth="1"/>
    <col min="12045" max="12045" width="10.140625" style="86" bestFit="1" customWidth="1"/>
    <col min="12046" max="12288" width="9.140625" style="86"/>
    <col min="12289" max="12289" width="3.28515625" style="86" bestFit="1" customWidth="1"/>
    <col min="12290" max="12290" width="49.42578125" style="86" bestFit="1" customWidth="1"/>
    <col min="12291" max="12292" width="9.140625" style="86"/>
    <col min="12293" max="12293" width="12.42578125" style="86" customWidth="1"/>
    <col min="12294" max="12295" width="10.42578125" style="86" customWidth="1"/>
    <col min="12296" max="12296" width="9.140625" style="86"/>
    <col min="12297" max="12297" width="16.140625" style="86" bestFit="1" customWidth="1"/>
    <col min="12298" max="12298" width="16.28515625" style="86" bestFit="1" customWidth="1"/>
    <col min="12299" max="12299" width="14.5703125" style="86" bestFit="1" customWidth="1"/>
    <col min="12300" max="12300" width="12.5703125" style="86" customWidth="1"/>
    <col min="12301" max="12301" width="10.140625" style="86" bestFit="1" customWidth="1"/>
    <col min="12302" max="12544" width="9.140625" style="86"/>
    <col min="12545" max="12545" width="3.28515625" style="86" bestFit="1" customWidth="1"/>
    <col min="12546" max="12546" width="49.42578125" style="86" bestFit="1" customWidth="1"/>
    <col min="12547" max="12548" width="9.140625" style="86"/>
    <col min="12549" max="12549" width="12.42578125" style="86" customWidth="1"/>
    <col min="12550" max="12551" width="10.42578125" style="86" customWidth="1"/>
    <col min="12552" max="12552" width="9.140625" style="86"/>
    <col min="12553" max="12553" width="16.140625" style="86" bestFit="1" customWidth="1"/>
    <col min="12554" max="12554" width="16.28515625" style="86" bestFit="1" customWidth="1"/>
    <col min="12555" max="12555" width="14.5703125" style="86" bestFit="1" customWidth="1"/>
    <col min="12556" max="12556" width="12.5703125" style="86" customWidth="1"/>
    <col min="12557" max="12557" width="10.140625" style="86" bestFit="1" customWidth="1"/>
    <col min="12558" max="12800" width="9.140625" style="86"/>
    <col min="12801" max="12801" width="3.28515625" style="86" bestFit="1" customWidth="1"/>
    <col min="12802" max="12802" width="49.42578125" style="86" bestFit="1" customWidth="1"/>
    <col min="12803" max="12804" width="9.140625" style="86"/>
    <col min="12805" max="12805" width="12.42578125" style="86" customWidth="1"/>
    <col min="12806" max="12807" width="10.42578125" style="86" customWidth="1"/>
    <col min="12808" max="12808" width="9.140625" style="86"/>
    <col min="12809" max="12809" width="16.140625" style="86" bestFit="1" customWidth="1"/>
    <col min="12810" max="12810" width="16.28515625" style="86" bestFit="1" customWidth="1"/>
    <col min="12811" max="12811" width="14.5703125" style="86" bestFit="1" customWidth="1"/>
    <col min="12812" max="12812" width="12.5703125" style="86" customWidth="1"/>
    <col min="12813" max="12813" width="10.140625" style="86" bestFit="1" customWidth="1"/>
    <col min="12814" max="13056" width="9.140625" style="86"/>
    <col min="13057" max="13057" width="3.28515625" style="86" bestFit="1" customWidth="1"/>
    <col min="13058" max="13058" width="49.42578125" style="86" bestFit="1" customWidth="1"/>
    <col min="13059" max="13060" width="9.140625" style="86"/>
    <col min="13061" max="13061" width="12.42578125" style="86" customWidth="1"/>
    <col min="13062" max="13063" width="10.42578125" style="86" customWidth="1"/>
    <col min="13064" max="13064" width="9.140625" style="86"/>
    <col min="13065" max="13065" width="16.140625" style="86" bestFit="1" customWidth="1"/>
    <col min="13066" max="13066" width="16.28515625" style="86" bestFit="1" customWidth="1"/>
    <col min="13067" max="13067" width="14.5703125" style="86" bestFit="1" customWidth="1"/>
    <col min="13068" max="13068" width="12.5703125" style="86" customWidth="1"/>
    <col min="13069" max="13069" width="10.140625" style="86" bestFit="1" customWidth="1"/>
    <col min="13070" max="13312" width="9.140625" style="86"/>
    <col min="13313" max="13313" width="3.28515625" style="86" bestFit="1" customWidth="1"/>
    <col min="13314" max="13314" width="49.42578125" style="86" bestFit="1" customWidth="1"/>
    <col min="13315" max="13316" width="9.140625" style="86"/>
    <col min="13317" max="13317" width="12.42578125" style="86" customWidth="1"/>
    <col min="13318" max="13319" width="10.42578125" style="86" customWidth="1"/>
    <col min="13320" max="13320" width="9.140625" style="86"/>
    <col min="13321" max="13321" width="16.140625" style="86" bestFit="1" customWidth="1"/>
    <col min="13322" max="13322" width="16.28515625" style="86" bestFit="1" customWidth="1"/>
    <col min="13323" max="13323" width="14.5703125" style="86" bestFit="1" customWidth="1"/>
    <col min="13324" max="13324" width="12.5703125" style="86" customWidth="1"/>
    <col min="13325" max="13325" width="10.140625" style="86" bestFit="1" customWidth="1"/>
    <col min="13326" max="13568" width="9.140625" style="86"/>
    <col min="13569" max="13569" width="3.28515625" style="86" bestFit="1" customWidth="1"/>
    <col min="13570" max="13570" width="49.42578125" style="86" bestFit="1" customWidth="1"/>
    <col min="13571" max="13572" width="9.140625" style="86"/>
    <col min="13573" max="13573" width="12.42578125" style="86" customWidth="1"/>
    <col min="13574" max="13575" width="10.42578125" style="86" customWidth="1"/>
    <col min="13576" max="13576" width="9.140625" style="86"/>
    <col min="13577" max="13577" width="16.140625" style="86" bestFit="1" customWidth="1"/>
    <col min="13578" max="13578" width="16.28515625" style="86" bestFit="1" customWidth="1"/>
    <col min="13579" max="13579" width="14.5703125" style="86" bestFit="1" customWidth="1"/>
    <col min="13580" max="13580" width="12.5703125" style="86" customWidth="1"/>
    <col min="13581" max="13581" width="10.140625" style="86" bestFit="1" customWidth="1"/>
    <col min="13582" max="13824" width="9.140625" style="86"/>
    <col min="13825" max="13825" width="3.28515625" style="86" bestFit="1" customWidth="1"/>
    <col min="13826" max="13826" width="49.42578125" style="86" bestFit="1" customWidth="1"/>
    <col min="13827" max="13828" width="9.140625" style="86"/>
    <col min="13829" max="13829" width="12.42578125" style="86" customWidth="1"/>
    <col min="13830" max="13831" width="10.42578125" style="86" customWidth="1"/>
    <col min="13832" max="13832" width="9.140625" style="86"/>
    <col min="13833" max="13833" width="16.140625" style="86" bestFit="1" customWidth="1"/>
    <col min="13834" max="13834" width="16.28515625" style="86" bestFit="1" customWidth="1"/>
    <col min="13835" max="13835" width="14.5703125" style="86" bestFit="1" customWidth="1"/>
    <col min="13836" max="13836" width="12.5703125" style="86" customWidth="1"/>
    <col min="13837" max="13837" width="10.140625" style="86" bestFit="1" customWidth="1"/>
    <col min="13838" max="14080" width="9.140625" style="86"/>
    <col min="14081" max="14081" width="3.28515625" style="86" bestFit="1" customWidth="1"/>
    <col min="14082" max="14082" width="49.42578125" style="86" bestFit="1" customWidth="1"/>
    <col min="14083" max="14084" width="9.140625" style="86"/>
    <col min="14085" max="14085" width="12.42578125" style="86" customWidth="1"/>
    <col min="14086" max="14087" width="10.42578125" style="86" customWidth="1"/>
    <col min="14088" max="14088" width="9.140625" style="86"/>
    <col min="14089" max="14089" width="16.140625" style="86" bestFit="1" customWidth="1"/>
    <col min="14090" max="14090" width="16.28515625" style="86" bestFit="1" customWidth="1"/>
    <col min="14091" max="14091" width="14.5703125" style="86" bestFit="1" customWidth="1"/>
    <col min="14092" max="14092" width="12.5703125" style="86" customWidth="1"/>
    <col min="14093" max="14093" width="10.140625" style="86" bestFit="1" customWidth="1"/>
    <col min="14094" max="14336" width="9.140625" style="86"/>
    <col min="14337" max="14337" width="3.28515625" style="86" bestFit="1" customWidth="1"/>
    <col min="14338" max="14338" width="49.42578125" style="86" bestFit="1" customWidth="1"/>
    <col min="14339" max="14340" width="9.140625" style="86"/>
    <col min="14341" max="14341" width="12.42578125" style="86" customWidth="1"/>
    <col min="14342" max="14343" width="10.42578125" style="86" customWidth="1"/>
    <col min="14344" max="14344" width="9.140625" style="86"/>
    <col min="14345" max="14345" width="16.140625" style="86" bestFit="1" customWidth="1"/>
    <col min="14346" max="14346" width="16.28515625" style="86" bestFit="1" customWidth="1"/>
    <col min="14347" max="14347" width="14.5703125" style="86" bestFit="1" customWidth="1"/>
    <col min="14348" max="14348" width="12.5703125" style="86" customWidth="1"/>
    <col min="14349" max="14349" width="10.140625" style="86" bestFit="1" customWidth="1"/>
    <col min="14350" max="14592" width="9.140625" style="86"/>
    <col min="14593" max="14593" width="3.28515625" style="86" bestFit="1" customWidth="1"/>
    <col min="14594" max="14594" width="49.42578125" style="86" bestFit="1" customWidth="1"/>
    <col min="14595" max="14596" width="9.140625" style="86"/>
    <col min="14597" max="14597" width="12.42578125" style="86" customWidth="1"/>
    <col min="14598" max="14599" width="10.42578125" style="86" customWidth="1"/>
    <col min="14600" max="14600" width="9.140625" style="86"/>
    <col min="14601" max="14601" width="16.140625" style="86" bestFit="1" customWidth="1"/>
    <col min="14602" max="14602" width="16.28515625" style="86" bestFit="1" customWidth="1"/>
    <col min="14603" max="14603" width="14.5703125" style="86" bestFit="1" customWidth="1"/>
    <col min="14604" max="14604" width="12.5703125" style="86" customWidth="1"/>
    <col min="14605" max="14605" width="10.140625" style="86" bestFit="1" customWidth="1"/>
    <col min="14606" max="14848" width="9.140625" style="86"/>
    <col min="14849" max="14849" width="3.28515625" style="86" bestFit="1" customWidth="1"/>
    <col min="14850" max="14850" width="49.42578125" style="86" bestFit="1" customWidth="1"/>
    <col min="14851" max="14852" width="9.140625" style="86"/>
    <col min="14853" max="14853" width="12.42578125" style="86" customWidth="1"/>
    <col min="14854" max="14855" width="10.42578125" style="86" customWidth="1"/>
    <col min="14856" max="14856" width="9.140625" style="86"/>
    <col min="14857" max="14857" width="16.140625" style="86" bestFit="1" customWidth="1"/>
    <col min="14858" max="14858" width="16.28515625" style="86" bestFit="1" customWidth="1"/>
    <col min="14859" max="14859" width="14.5703125" style="86" bestFit="1" customWidth="1"/>
    <col min="14860" max="14860" width="12.5703125" style="86" customWidth="1"/>
    <col min="14861" max="14861" width="10.140625" style="86" bestFit="1" customWidth="1"/>
    <col min="14862" max="15104" width="9.140625" style="86"/>
    <col min="15105" max="15105" width="3.28515625" style="86" bestFit="1" customWidth="1"/>
    <col min="15106" max="15106" width="49.42578125" style="86" bestFit="1" customWidth="1"/>
    <col min="15107" max="15108" width="9.140625" style="86"/>
    <col min="15109" max="15109" width="12.42578125" style="86" customWidth="1"/>
    <col min="15110" max="15111" width="10.42578125" style="86" customWidth="1"/>
    <col min="15112" max="15112" width="9.140625" style="86"/>
    <col min="15113" max="15113" width="16.140625" style="86" bestFit="1" customWidth="1"/>
    <col min="15114" max="15114" width="16.28515625" style="86" bestFit="1" customWidth="1"/>
    <col min="15115" max="15115" width="14.5703125" style="86" bestFit="1" customWidth="1"/>
    <col min="15116" max="15116" width="12.5703125" style="86" customWidth="1"/>
    <col min="15117" max="15117" width="10.140625" style="86" bestFit="1" customWidth="1"/>
    <col min="15118" max="15360" width="9.140625" style="86"/>
    <col min="15361" max="15361" width="3.28515625" style="86" bestFit="1" customWidth="1"/>
    <col min="15362" max="15362" width="49.42578125" style="86" bestFit="1" customWidth="1"/>
    <col min="15363" max="15364" width="9.140625" style="86"/>
    <col min="15365" max="15365" width="12.42578125" style="86" customWidth="1"/>
    <col min="15366" max="15367" width="10.42578125" style="86" customWidth="1"/>
    <col min="15368" max="15368" width="9.140625" style="86"/>
    <col min="15369" max="15369" width="16.140625" style="86" bestFit="1" customWidth="1"/>
    <col min="15370" max="15370" width="16.28515625" style="86" bestFit="1" customWidth="1"/>
    <col min="15371" max="15371" width="14.5703125" style="86" bestFit="1" customWidth="1"/>
    <col min="15372" max="15372" width="12.5703125" style="86" customWidth="1"/>
    <col min="15373" max="15373" width="10.140625" style="86" bestFit="1" customWidth="1"/>
    <col min="15374" max="15616" width="9.140625" style="86"/>
    <col min="15617" max="15617" width="3.28515625" style="86" bestFit="1" customWidth="1"/>
    <col min="15618" max="15618" width="49.42578125" style="86" bestFit="1" customWidth="1"/>
    <col min="15619" max="15620" width="9.140625" style="86"/>
    <col min="15621" max="15621" width="12.42578125" style="86" customWidth="1"/>
    <col min="15622" max="15623" width="10.42578125" style="86" customWidth="1"/>
    <col min="15624" max="15624" width="9.140625" style="86"/>
    <col min="15625" max="15625" width="16.140625" style="86" bestFit="1" customWidth="1"/>
    <col min="15626" max="15626" width="16.28515625" style="86" bestFit="1" customWidth="1"/>
    <col min="15627" max="15627" width="14.5703125" style="86" bestFit="1" customWidth="1"/>
    <col min="15628" max="15628" width="12.5703125" style="86" customWidth="1"/>
    <col min="15629" max="15629" width="10.140625" style="86" bestFit="1" customWidth="1"/>
    <col min="15630" max="15872" width="9.140625" style="86"/>
    <col min="15873" max="15873" width="3.28515625" style="86" bestFit="1" customWidth="1"/>
    <col min="15874" max="15874" width="49.42578125" style="86" bestFit="1" customWidth="1"/>
    <col min="15875" max="15876" width="9.140625" style="86"/>
    <col min="15877" max="15877" width="12.42578125" style="86" customWidth="1"/>
    <col min="15878" max="15879" width="10.42578125" style="86" customWidth="1"/>
    <col min="15880" max="15880" width="9.140625" style="86"/>
    <col min="15881" max="15881" width="16.140625" style="86" bestFit="1" customWidth="1"/>
    <col min="15882" max="15882" width="16.28515625" style="86" bestFit="1" customWidth="1"/>
    <col min="15883" max="15883" width="14.5703125" style="86" bestFit="1" customWidth="1"/>
    <col min="15884" max="15884" width="12.5703125" style="86" customWidth="1"/>
    <col min="15885" max="15885" width="10.140625" style="86" bestFit="1" customWidth="1"/>
    <col min="15886" max="16128" width="9.140625" style="86"/>
    <col min="16129" max="16129" width="3.28515625" style="86" bestFit="1" customWidth="1"/>
    <col min="16130" max="16130" width="49.42578125" style="86" bestFit="1" customWidth="1"/>
    <col min="16131" max="16132" width="9.140625" style="86"/>
    <col min="16133" max="16133" width="12.42578125" style="86" customWidth="1"/>
    <col min="16134" max="16135" width="10.42578125" style="86" customWidth="1"/>
    <col min="16136" max="16136" width="9.140625" style="86"/>
    <col min="16137" max="16137" width="16.140625" style="86" bestFit="1" customWidth="1"/>
    <col min="16138" max="16138" width="16.28515625" style="86" bestFit="1" customWidth="1"/>
    <col min="16139" max="16139" width="14.5703125" style="86" bestFit="1" customWidth="1"/>
    <col min="16140" max="16140" width="12.5703125" style="86" customWidth="1"/>
    <col min="16141" max="16141" width="10.140625" style="86" bestFit="1" customWidth="1"/>
    <col min="16142" max="16384" width="9.140625" style="86"/>
  </cols>
  <sheetData>
    <row r="1" spans="1:13">
      <c r="B1" s="180" t="s">
        <v>200</v>
      </c>
      <c r="C1" s="180"/>
      <c r="D1" s="180"/>
      <c r="E1" s="180"/>
      <c r="F1" s="180"/>
      <c r="G1" s="180"/>
      <c r="H1" s="180"/>
      <c r="I1" s="180"/>
      <c r="J1" s="180"/>
    </row>
    <row r="2" spans="1:13" s="123" customFormat="1" ht="22.5" customHeight="1" thickBot="1">
      <c r="B2" s="179" t="s">
        <v>178</v>
      </c>
      <c r="C2" s="179"/>
      <c r="D2" s="179"/>
      <c r="E2" s="179"/>
      <c r="F2" s="179"/>
      <c r="G2" s="179"/>
      <c r="H2" s="179"/>
      <c r="I2" s="179"/>
      <c r="J2" s="179"/>
      <c r="K2" s="177" t="s">
        <v>201</v>
      </c>
      <c r="L2" s="177"/>
    </row>
    <row r="3" spans="1:13" s="122" customFormat="1" ht="13.5" thickTop="1">
      <c r="A3" s="175" t="s">
        <v>180</v>
      </c>
      <c r="B3" s="130" t="s">
        <v>173</v>
      </c>
      <c r="C3" s="129" t="s">
        <v>172</v>
      </c>
      <c r="D3" s="128" t="s">
        <v>171</v>
      </c>
      <c r="E3" s="127" t="s">
        <v>170</v>
      </c>
      <c r="F3" s="127" t="s">
        <v>169</v>
      </c>
      <c r="G3" s="127" t="s">
        <v>168</v>
      </c>
      <c r="H3" s="127" t="s">
        <v>167</v>
      </c>
      <c r="I3" s="166" t="s">
        <v>166</v>
      </c>
      <c r="J3" s="166" t="s">
        <v>62</v>
      </c>
      <c r="K3" s="166" t="s">
        <v>31</v>
      </c>
      <c r="L3" s="126" t="s">
        <v>165</v>
      </c>
    </row>
    <row r="4" spans="1:13" s="151" customFormat="1" ht="12" thickBot="1">
      <c r="A4" s="175"/>
      <c r="B4" s="125"/>
      <c r="C4" s="108"/>
      <c r="D4" s="107"/>
      <c r="E4" s="106"/>
      <c r="F4" s="106" t="s">
        <v>267</v>
      </c>
      <c r="G4" s="106"/>
      <c r="H4" s="106"/>
      <c r="I4" s="105" t="s">
        <v>274</v>
      </c>
      <c r="J4" s="105" t="s">
        <v>275</v>
      </c>
      <c r="K4" s="105" t="s">
        <v>276</v>
      </c>
      <c r="L4" s="124"/>
    </row>
    <row r="5" spans="1:13" ht="13.5" thickTop="1">
      <c r="A5" s="178"/>
      <c r="B5" s="142" t="s">
        <v>225</v>
      </c>
      <c r="C5" s="103">
        <v>30</v>
      </c>
      <c r="D5" s="102">
        <v>30.5</v>
      </c>
      <c r="E5" s="93">
        <v>12962.5</v>
      </c>
      <c r="F5" s="93">
        <v>1185</v>
      </c>
      <c r="G5" s="93">
        <v>100</v>
      </c>
      <c r="H5" s="93">
        <v>295</v>
      </c>
      <c r="I5" s="91">
        <v>7471.5</v>
      </c>
      <c r="J5" s="91">
        <v>2760</v>
      </c>
      <c r="K5" s="91">
        <v>3082.5</v>
      </c>
      <c r="L5" s="99">
        <f t="shared" ref="L5:L30" si="0">SUM(E5:K5)</f>
        <v>27856.5</v>
      </c>
      <c r="M5" s="165"/>
    </row>
    <row r="6" spans="1:13">
      <c r="A6" s="178"/>
      <c r="B6" s="138" t="s">
        <v>224</v>
      </c>
      <c r="C6" s="95">
        <v>30</v>
      </c>
      <c r="D6" s="94">
        <v>30</v>
      </c>
      <c r="E6" s="93">
        <v>13175</v>
      </c>
      <c r="F6" s="97">
        <v>1116</v>
      </c>
      <c r="G6" s="97">
        <v>100</v>
      </c>
      <c r="H6" s="97">
        <v>295</v>
      </c>
      <c r="I6" s="91">
        <v>7471.5</v>
      </c>
      <c r="J6" s="91">
        <f t="shared" ref="J6:J10" si="1">92 * C6</f>
        <v>2760</v>
      </c>
      <c r="K6" s="91">
        <v>3082.5</v>
      </c>
      <c r="L6" s="90">
        <f t="shared" si="0"/>
        <v>28000</v>
      </c>
      <c r="M6" s="165"/>
    </row>
    <row r="7" spans="1:13">
      <c r="A7" s="178"/>
      <c r="B7" s="138" t="s">
        <v>223</v>
      </c>
      <c r="C7" s="95">
        <v>30</v>
      </c>
      <c r="D7" s="94">
        <v>30</v>
      </c>
      <c r="E7" s="93">
        <v>12750</v>
      </c>
      <c r="F7" s="97">
        <v>981</v>
      </c>
      <c r="G7" s="97">
        <v>100</v>
      </c>
      <c r="H7" s="97">
        <v>295</v>
      </c>
      <c r="I7" s="91">
        <v>7471.5</v>
      </c>
      <c r="J7" s="91">
        <f t="shared" si="1"/>
        <v>2760</v>
      </c>
      <c r="K7" s="91">
        <v>3082.5</v>
      </c>
      <c r="L7" s="90">
        <f t="shared" si="0"/>
        <v>27440</v>
      </c>
    </row>
    <row r="8" spans="1:13">
      <c r="A8" s="178"/>
      <c r="B8" s="138" t="s">
        <v>222</v>
      </c>
      <c r="C8" s="95">
        <v>30</v>
      </c>
      <c r="D8" s="94">
        <v>30.5</v>
      </c>
      <c r="E8" s="93">
        <v>12962.5</v>
      </c>
      <c r="F8" s="97">
        <v>991</v>
      </c>
      <c r="G8" s="97">
        <v>100</v>
      </c>
      <c r="H8" s="97">
        <v>295</v>
      </c>
      <c r="I8" s="91">
        <v>7471.5</v>
      </c>
      <c r="J8" s="91">
        <f t="shared" si="1"/>
        <v>2760</v>
      </c>
      <c r="K8" s="91">
        <v>3082.5</v>
      </c>
      <c r="L8" s="90">
        <f t="shared" si="0"/>
        <v>27662.5</v>
      </c>
    </row>
    <row r="9" spans="1:13">
      <c r="A9" s="178"/>
      <c r="B9" s="138" t="s">
        <v>221</v>
      </c>
      <c r="C9" s="95">
        <v>30</v>
      </c>
      <c r="D9" s="94">
        <v>30</v>
      </c>
      <c r="E9" s="93">
        <v>12750</v>
      </c>
      <c r="F9" s="97">
        <v>1336</v>
      </c>
      <c r="G9" s="97">
        <v>100</v>
      </c>
      <c r="H9" s="97">
        <v>295</v>
      </c>
      <c r="I9" s="91">
        <v>7471.5</v>
      </c>
      <c r="J9" s="91">
        <f t="shared" si="1"/>
        <v>2760</v>
      </c>
      <c r="K9" s="91">
        <v>3082.5</v>
      </c>
      <c r="L9" s="90">
        <f t="shared" si="0"/>
        <v>27795</v>
      </c>
    </row>
    <row r="10" spans="1:13">
      <c r="A10" s="178"/>
      <c r="B10" s="138" t="s">
        <v>220</v>
      </c>
      <c r="C10" s="95">
        <v>30</v>
      </c>
      <c r="D10" s="94">
        <v>31</v>
      </c>
      <c r="E10" s="93">
        <v>13175</v>
      </c>
      <c r="F10" s="97">
        <v>872</v>
      </c>
      <c r="G10" s="97">
        <v>100</v>
      </c>
      <c r="H10" s="97">
        <v>295</v>
      </c>
      <c r="I10" s="91">
        <v>7471.5</v>
      </c>
      <c r="J10" s="91">
        <f t="shared" si="1"/>
        <v>2760</v>
      </c>
      <c r="K10" s="91">
        <v>3082.5</v>
      </c>
      <c r="L10" s="90">
        <f t="shared" si="0"/>
        <v>27756</v>
      </c>
    </row>
    <row r="11" spans="1:13" s="158" customFormat="1">
      <c r="A11" s="178"/>
      <c r="B11" s="96" t="s">
        <v>219</v>
      </c>
      <c r="C11" s="162">
        <v>32</v>
      </c>
      <c r="D11" s="161">
        <v>24</v>
      </c>
      <c r="E11" s="91">
        <v>10200</v>
      </c>
      <c r="F11" s="160">
        <v>1828</v>
      </c>
      <c r="G11" s="160">
        <v>100</v>
      </c>
      <c r="H11" s="160">
        <v>295</v>
      </c>
      <c r="I11" s="91">
        <v>7969.6</v>
      </c>
      <c r="J11" s="91">
        <v>0</v>
      </c>
      <c r="K11" s="91">
        <v>3288</v>
      </c>
      <c r="L11" s="159">
        <f t="shared" si="0"/>
        <v>23680.6</v>
      </c>
    </row>
    <row r="12" spans="1:13" s="158" customFormat="1">
      <c r="A12" s="178"/>
      <c r="B12" s="96" t="s">
        <v>235</v>
      </c>
      <c r="C12" s="162">
        <v>32</v>
      </c>
      <c r="D12" s="161">
        <v>24</v>
      </c>
      <c r="E12" s="91">
        <v>10200</v>
      </c>
      <c r="F12" s="160">
        <v>2856</v>
      </c>
      <c r="G12" s="160">
        <v>100</v>
      </c>
      <c r="H12" s="160">
        <v>295</v>
      </c>
      <c r="I12" s="91">
        <v>7969.6</v>
      </c>
      <c r="J12" s="91">
        <v>0</v>
      </c>
      <c r="K12" s="91">
        <v>3288</v>
      </c>
      <c r="L12" s="159">
        <f t="shared" si="0"/>
        <v>24708.6</v>
      </c>
    </row>
    <row r="13" spans="1:13">
      <c r="A13" s="178"/>
      <c r="B13" s="96" t="s">
        <v>234</v>
      </c>
      <c r="C13" s="95">
        <v>32</v>
      </c>
      <c r="D13" s="94">
        <v>24</v>
      </c>
      <c r="E13" s="93">
        <v>10200</v>
      </c>
      <c r="F13" s="97">
        <v>2249</v>
      </c>
      <c r="G13" s="97">
        <v>100</v>
      </c>
      <c r="H13" s="97">
        <v>295</v>
      </c>
      <c r="I13" s="91">
        <v>7969.6</v>
      </c>
      <c r="J13" s="91">
        <v>0</v>
      </c>
      <c r="K13" s="91">
        <v>3288</v>
      </c>
      <c r="L13" s="90">
        <f t="shared" si="0"/>
        <v>24101.599999999999</v>
      </c>
    </row>
    <row r="14" spans="1:13">
      <c r="A14" s="178"/>
      <c r="B14" s="157" t="s">
        <v>233</v>
      </c>
      <c r="C14" s="95">
        <v>32</v>
      </c>
      <c r="D14" s="94">
        <v>24</v>
      </c>
      <c r="E14" s="93">
        <v>10200</v>
      </c>
      <c r="F14" s="97">
        <v>1739</v>
      </c>
      <c r="G14" s="97">
        <v>100</v>
      </c>
      <c r="H14" s="97">
        <v>295</v>
      </c>
      <c r="I14" s="91">
        <v>7969.6</v>
      </c>
      <c r="J14" s="91">
        <v>0</v>
      </c>
      <c r="K14" s="91">
        <v>3288</v>
      </c>
      <c r="L14" s="90">
        <f t="shared" si="0"/>
        <v>23591.599999999999</v>
      </c>
    </row>
    <row r="15" spans="1:13">
      <c r="A15" s="178"/>
      <c r="B15" s="157" t="s">
        <v>278</v>
      </c>
      <c r="C15" s="95">
        <v>32</v>
      </c>
      <c r="D15" s="94">
        <v>24</v>
      </c>
      <c r="E15" s="93">
        <v>10200</v>
      </c>
      <c r="F15" s="97">
        <v>1163</v>
      </c>
      <c r="G15" s="97">
        <v>100</v>
      </c>
      <c r="H15" s="97">
        <v>295</v>
      </c>
      <c r="I15" s="91">
        <v>7696.6</v>
      </c>
      <c r="J15" s="91">
        <v>0</v>
      </c>
      <c r="K15" s="91">
        <v>3288</v>
      </c>
      <c r="L15" s="90">
        <f t="shared" si="0"/>
        <v>22742.6</v>
      </c>
    </row>
    <row r="16" spans="1:13">
      <c r="A16" s="178"/>
      <c r="B16" s="157" t="s">
        <v>215</v>
      </c>
      <c r="C16" s="95">
        <v>30</v>
      </c>
      <c r="D16" s="94">
        <v>30.5</v>
      </c>
      <c r="E16" s="93">
        <v>12962.5</v>
      </c>
      <c r="F16" s="97">
        <v>1388</v>
      </c>
      <c r="G16" s="97">
        <v>100</v>
      </c>
      <c r="H16" s="97">
        <v>295</v>
      </c>
      <c r="I16" s="91">
        <v>7471.5</v>
      </c>
      <c r="J16" s="91">
        <f t="shared" ref="J16:J23" si="2">92 * C16</f>
        <v>2760</v>
      </c>
      <c r="K16" s="91">
        <v>3082.5</v>
      </c>
      <c r="L16" s="90">
        <f t="shared" si="0"/>
        <v>28059.5</v>
      </c>
    </row>
    <row r="17" spans="1:12">
      <c r="A17" s="178"/>
      <c r="B17" s="157" t="s">
        <v>279</v>
      </c>
      <c r="C17" s="95">
        <v>30</v>
      </c>
      <c r="D17" s="94">
        <v>30</v>
      </c>
      <c r="E17" s="93">
        <v>12750</v>
      </c>
      <c r="F17" s="97">
        <v>3612</v>
      </c>
      <c r="G17" s="97">
        <v>100</v>
      </c>
      <c r="H17" s="97">
        <v>295</v>
      </c>
      <c r="I17" s="91">
        <v>7471.5</v>
      </c>
      <c r="J17" s="91">
        <v>2760</v>
      </c>
      <c r="K17" s="91">
        <v>3082.5</v>
      </c>
      <c r="L17" s="90">
        <v>30071</v>
      </c>
    </row>
    <row r="18" spans="1:12">
      <c r="A18" s="178"/>
      <c r="B18" s="138" t="s">
        <v>214</v>
      </c>
      <c r="C18" s="95">
        <v>30</v>
      </c>
      <c r="D18" s="94">
        <v>30</v>
      </c>
      <c r="E18" s="93">
        <v>12750</v>
      </c>
      <c r="F18" s="97">
        <v>1680</v>
      </c>
      <c r="G18" s="97">
        <v>100</v>
      </c>
      <c r="H18" s="97">
        <v>295</v>
      </c>
      <c r="I18" s="91">
        <v>7471.5</v>
      </c>
      <c r="J18" s="91">
        <f t="shared" si="2"/>
        <v>2760</v>
      </c>
      <c r="K18" s="91">
        <v>3082.5</v>
      </c>
      <c r="L18" s="90">
        <f t="shared" si="0"/>
        <v>28139</v>
      </c>
    </row>
    <row r="19" spans="1:12">
      <c r="A19" s="178"/>
      <c r="B19" s="138" t="s">
        <v>213</v>
      </c>
      <c r="C19" s="95">
        <v>30</v>
      </c>
      <c r="D19" s="94">
        <v>30</v>
      </c>
      <c r="E19" s="93">
        <v>12750</v>
      </c>
      <c r="F19" s="97">
        <v>1611</v>
      </c>
      <c r="G19" s="97">
        <v>100</v>
      </c>
      <c r="H19" s="97">
        <v>295</v>
      </c>
      <c r="I19" s="91">
        <v>7471.5</v>
      </c>
      <c r="J19" s="91">
        <f t="shared" si="2"/>
        <v>2760</v>
      </c>
      <c r="K19" s="91">
        <v>3082.5</v>
      </c>
      <c r="L19" s="90">
        <f t="shared" si="0"/>
        <v>28070</v>
      </c>
    </row>
    <row r="20" spans="1:12">
      <c r="A20" s="178"/>
      <c r="B20" s="138" t="s">
        <v>212</v>
      </c>
      <c r="C20" s="95">
        <v>30</v>
      </c>
      <c r="D20" s="94">
        <v>30</v>
      </c>
      <c r="E20" s="93">
        <v>12750</v>
      </c>
      <c r="F20" s="97">
        <v>1476</v>
      </c>
      <c r="G20" s="97">
        <v>100</v>
      </c>
      <c r="H20" s="97">
        <v>295</v>
      </c>
      <c r="I20" s="91">
        <v>7471.5</v>
      </c>
      <c r="J20" s="91">
        <f t="shared" si="2"/>
        <v>2760</v>
      </c>
      <c r="K20" s="91">
        <v>3082.5</v>
      </c>
      <c r="L20" s="90">
        <f t="shared" si="0"/>
        <v>27935</v>
      </c>
    </row>
    <row r="21" spans="1:12">
      <c r="A21" s="178"/>
      <c r="B21" s="138" t="s">
        <v>211</v>
      </c>
      <c r="C21" s="95">
        <v>30</v>
      </c>
      <c r="D21" s="94">
        <v>30</v>
      </c>
      <c r="E21" s="93">
        <v>12750</v>
      </c>
      <c r="F21" s="97">
        <v>1486</v>
      </c>
      <c r="G21" s="97">
        <v>100</v>
      </c>
      <c r="H21" s="97">
        <v>295</v>
      </c>
      <c r="I21" s="91">
        <v>7471.5</v>
      </c>
      <c r="J21" s="91">
        <f t="shared" si="2"/>
        <v>2760</v>
      </c>
      <c r="K21" s="91">
        <v>3082.5</v>
      </c>
      <c r="L21" s="90">
        <f t="shared" si="0"/>
        <v>27945</v>
      </c>
    </row>
    <row r="22" spans="1:12">
      <c r="A22" s="178"/>
      <c r="B22" s="138" t="s">
        <v>210</v>
      </c>
      <c r="C22" s="95">
        <v>30</v>
      </c>
      <c r="D22" s="94">
        <v>30</v>
      </c>
      <c r="E22" s="93">
        <v>12750</v>
      </c>
      <c r="F22" s="97">
        <v>1831</v>
      </c>
      <c r="G22" s="97">
        <v>100</v>
      </c>
      <c r="H22" s="97">
        <v>295</v>
      </c>
      <c r="I22" s="91">
        <v>7471.5</v>
      </c>
      <c r="J22" s="91">
        <f t="shared" si="2"/>
        <v>2760</v>
      </c>
      <c r="K22" s="91">
        <v>3082.5</v>
      </c>
      <c r="L22" s="90">
        <f t="shared" si="0"/>
        <v>28290</v>
      </c>
    </row>
    <row r="23" spans="1:12">
      <c r="A23" s="178"/>
      <c r="B23" s="138" t="s">
        <v>209</v>
      </c>
      <c r="C23" s="95">
        <v>30</v>
      </c>
      <c r="D23" s="94">
        <v>30</v>
      </c>
      <c r="E23" s="93">
        <v>12750</v>
      </c>
      <c r="F23" s="97">
        <v>1367</v>
      </c>
      <c r="G23" s="97">
        <v>100</v>
      </c>
      <c r="H23" s="97">
        <v>295</v>
      </c>
      <c r="I23" s="91">
        <v>7471.5</v>
      </c>
      <c r="J23" s="91">
        <f t="shared" si="2"/>
        <v>2760</v>
      </c>
      <c r="K23" s="91">
        <v>3082.5</v>
      </c>
      <c r="L23" s="90">
        <f t="shared" si="0"/>
        <v>27826</v>
      </c>
    </row>
    <row r="24" spans="1:12" s="158" customFormat="1">
      <c r="A24" s="178"/>
      <c r="B24" s="157" t="s">
        <v>208</v>
      </c>
      <c r="C24" s="162">
        <v>32</v>
      </c>
      <c r="D24" s="161">
        <v>24</v>
      </c>
      <c r="E24" s="91">
        <v>10200</v>
      </c>
      <c r="F24" s="160">
        <v>3323</v>
      </c>
      <c r="G24" s="160">
        <v>100</v>
      </c>
      <c r="H24" s="160">
        <v>295</v>
      </c>
      <c r="I24" s="91">
        <v>7969.6</v>
      </c>
      <c r="J24" s="91">
        <v>0</v>
      </c>
      <c r="K24" s="91">
        <v>3288</v>
      </c>
      <c r="L24" s="159">
        <f t="shared" si="0"/>
        <v>25175.599999999999</v>
      </c>
    </row>
    <row r="25" spans="1:12" s="158" customFormat="1">
      <c r="A25" s="178"/>
      <c r="B25" s="96" t="s">
        <v>227</v>
      </c>
      <c r="C25" s="162">
        <v>32</v>
      </c>
      <c r="D25" s="161">
        <v>24</v>
      </c>
      <c r="E25" s="91">
        <v>10200</v>
      </c>
      <c r="F25" s="160">
        <v>4351</v>
      </c>
      <c r="G25" s="160">
        <v>100</v>
      </c>
      <c r="H25" s="160">
        <v>295</v>
      </c>
      <c r="I25" s="91">
        <v>7969.6</v>
      </c>
      <c r="J25" s="91">
        <v>0</v>
      </c>
      <c r="K25" s="91">
        <v>3288</v>
      </c>
      <c r="L25" s="159">
        <f t="shared" si="0"/>
        <v>26203.599999999999</v>
      </c>
    </row>
    <row r="26" spans="1:12">
      <c r="A26" s="178"/>
      <c r="B26" s="138" t="s">
        <v>268</v>
      </c>
      <c r="C26" s="95">
        <v>32</v>
      </c>
      <c r="D26" s="94">
        <v>24</v>
      </c>
      <c r="E26" s="93">
        <v>10200</v>
      </c>
      <c r="F26" s="97">
        <v>3710</v>
      </c>
      <c r="G26" s="97">
        <v>100</v>
      </c>
      <c r="H26" s="97">
        <v>295</v>
      </c>
      <c r="I26" s="91">
        <v>7969.6</v>
      </c>
      <c r="J26" s="91">
        <v>0</v>
      </c>
      <c r="K26" s="91">
        <v>3288</v>
      </c>
      <c r="L26" s="90">
        <f t="shared" si="0"/>
        <v>25562.6</v>
      </c>
    </row>
    <row r="27" spans="1:12">
      <c r="A27" s="178"/>
      <c r="B27" s="138" t="s">
        <v>206</v>
      </c>
      <c r="C27" s="156">
        <v>32</v>
      </c>
      <c r="D27" s="155">
        <v>24</v>
      </c>
      <c r="E27" s="93">
        <v>10200</v>
      </c>
      <c r="F27" s="164">
        <v>3143</v>
      </c>
      <c r="G27" s="97">
        <v>100</v>
      </c>
      <c r="H27" s="164">
        <v>295</v>
      </c>
      <c r="I27" s="91">
        <v>7969.6</v>
      </c>
      <c r="J27" s="91">
        <v>0</v>
      </c>
      <c r="K27" s="91">
        <v>3288</v>
      </c>
      <c r="L27" s="163">
        <f t="shared" si="0"/>
        <v>24995.599999999999</v>
      </c>
    </row>
    <row r="28" spans="1:12">
      <c r="A28" s="178"/>
      <c r="B28" s="138" t="s">
        <v>205</v>
      </c>
      <c r="C28" s="156">
        <v>32</v>
      </c>
      <c r="D28" s="155">
        <v>24</v>
      </c>
      <c r="E28" s="93">
        <v>10200</v>
      </c>
      <c r="F28" s="164">
        <v>3244</v>
      </c>
      <c r="G28" s="164">
        <v>100</v>
      </c>
      <c r="H28" s="164">
        <v>295</v>
      </c>
      <c r="I28" s="91">
        <v>7969.6</v>
      </c>
      <c r="J28" s="91">
        <v>0</v>
      </c>
      <c r="K28" s="91">
        <v>3288</v>
      </c>
      <c r="L28" s="163">
        <f t="shared" si="0"/>
        <v>25096.6</v>
      </c>
    </row>
    <row r="29" spans="1:12">
      <c r="A29" s="178"/>
      <c r="B29" s="138" t="s">
        <v>204</v>
      </c>
      <c r="C29" s="156">
        <v>32</v>
      </c>
      <c r="D29" s="155">
        <v>24</v>
      </c>
      <c r="E29" s="93">
        <v>10200</v>
      </c>
      <c r="F29" s="164">
        <v>3754</v>
      </c>
      <c r="G29" s="164">
        <v>100</v>
      </c>
      <c r="H29" s="164">
        <v>295</v>
      </c>
      <c r="I29" s="91">
        <v>7969.6</v>
      </c>
      <c r="J29" s="91">
        <v>0</v>
      </c>
      <c r="K29" s="91">
        <v>3288</v>
      </c>
      <c r="L29" s="163">
        <f t="shared" si="0"/>
        <v>25606.6</v>
      </c>
    </row>
    <row r="30" spans="1:12" ht="13.5" thickBot="1">
      <c r="A30" s="178"/>
      <c r="B30" s="137" t="s">
        <v>203</v>
      </c>
      <c r="C30" s="136">
        <v>30</v>
      </c>
      <c r="D30" s="135">
        <v>30</v>
      </c>
      <c r="E30" s="93">
        <v>12750</v>
      </c>
      <c r="F30" s="92">
        <v>2883</v>
      </c>
      <c r="G30" s="92">
        <v>100</v>
      </c>
      <c r="H30" s="92">
        <v>295</v>
      </c>
      <c r="I30" s="91">
        <v>7471.5</v>
      </c>
      <c r="J30" s="91">
        <f>92 * C30</f>
        <v>2760</v>
      </c>
      <c r="K30" s="91">
        <v>3082.5</v>
      </c>
      <c r="L30" s="144">
        <f t="shared" si="0"/>
        <v>29342</v>
      </c>
    </row>
    <row r="31" spans="1:12" ht="5.25" customHeight="1">
      <c r="B31" s="120"/>
      <c r="C31" s="119"/>
      <c r="D31" s="118"/>
      <c r="E31" s="117"/>
      <c r="F31" s="117"/>
      <c r="G31" s="117"/>
      <c r="H31" s="117"/>
      <c r="I31" s="117"/>
      <c r="J31" s="117"/>
      <c r="K31" s="117"/>
      <c r="L31" s="117"/>
    </row>
    <row r="32" spans="1:12" s="123" customFormat="1" ht="13.5" thickBot="1">
      <c r="B32" s="176" t="s">
        <v>232</v>
      </c>
      <c r="C32" s="176"/>
      <c r="D32" s="176"/>
      <c r="E32" s="176"/>
      <c r="F32" s="176"/>
      <c r="G32" s="176"/>
      <c r="H32" s="176"/>
      <c r="I32" s="176"/>
      <c r="J32" s="176"/>
      <c r="K32" s="177" t="s">
        <v>201</v>
      </c>
      <c r="L32" s="177"/>
    </row>
    <row r="33" spans="1:12" s="122" customFormat="1" ht="13.5" thickTop="1">
      <c r="A33" s="175" t="s">
        <v>177</v>
      </c>
      <c r="B33" s="130" t="s">
        <v>173</v>
      </c>
      <c r="C33" s="129" t="s">
        <v>172</v>
      </c>
      <c r="D33" s="128" t="s">
        <v>171</v>
      </c>
      <c r="E33" s="127" t="s">
        <v>170</v>
      </c>
      <c r="F33" s="127" t="s">
        <v>169</v>
      </c>
      <c r="G33" s="127" t="s">
        <v>168</v>
      </c>
      <c r="H33" s="127" t="s">
        <v>167</v>
      </c>
      <c r="I33" s="127" t="s">
        <v>166</v>
      </c>
      <c r="J33" s="127" t="s">
        <v>62</v>
      </c>
      <c r="K33" s="127" t="s">
        <v>31</v>
      </c>
      <c r="L33" s="126" t="s">
        <v>165</v>
      </c>
    </row>
    <row r="34" spans="1:12" s="121" customFormat="1" ht="13.5" thickBot="1">
      <c r="A34" s="175"/>
      <c r="B34" s="125"/>
      <c r="C34" s="108"/>
      <c r="D34" s="107"/>
      <c r="E34" s="106"/>
      <c r="F34" s="106"/>
      <c r="G34" s="106"/>
      <c r="H34" s="106"/>
      <c r="I34" s="105" t="s">
        <v>274</v>
      </c>
      <c r="J34" s="105" t="s">
        <v>275</v>
      </c>
      <c r="K34" s="105" t="s">
        <v>276</v>
      </c>
      <c r="L34" s="124"/>
    </row>
    <row r="35" spans="1:12" ht="13.5" thickTop="1">
      <c r="A35" s="178"/>
      <c r="B35" s="142" t="s">
        <v>225</v>
      </c>
      <c r="C35" s="103">
        <v>0</v>
      </c>
      <c r="D35" s="102">
        <v>0</v>
      </c>
      <c r="E35" s="93">
        <f t="shared" ref="E35:E44" si="3">425*C35</f>
        <v>0</v>
      </c>
      <c r="F35" s="93">
        <v>0</v>
      </c>
      <c r="G35" s="93">
        <v>0</v>
      </c>
      <c r="H35" s="93">
        <v>0</v>
      </c>
      <c r="I35" s="91">
        <f t="shared" ref="I35:I54" si="4">243.53 * C35</f>
        <v>0</v>
      </c>
      <c r="J35" s="91">
        <f>96*D35</f>
        <v>0</v>
      </c>
      <c r="K35" s="91">
        <f t="shared" ref="K35:K44" si="5">93.5*C35</f>
        <v>0</v>
      </c>
      <c r="L35" s="99">
        <f t="shared" ref="L35:L44" si="6">SUM(E35:K35)</f>
        <v>0</v>
      </c>
    </row>
    <row r="36" spans="1:12">
      <c r="A36" s="178"/>
      <c r="B36" s="138" t="s">
        <v>224</v>
      </c>
      <c r="C36" s="95">
        <v>6</v>
      </c>
      <c r="D36" s="94">
        <v>6</v>
      </c>
      <c r="E36" s="93">
        <f t="shared" si="3"/>
        <v>2550</v>
      </c>
      <c r="F36" s="97">
        <v>0</v>
      </c>
      <c r="G36" s="97">
        <v>0</v>
      </c>
      <c r="H36" s="97">
        <v>0</v>
      </c>
      <c r="I36" s="91">
        <v>1494.3</v>
      </c>
      <c r="J36" s="91">
        <v>552</v>
      </c>
      <c r="K36" s="91">
        <v>616.5</v>
      </c>
      <c r="L36" s="90">
        <f t="shared" si="6"/>
        <v>5212.8</v>
      </c>
    </row>
    <row r="37" spans="1:12">
      <c r="A37" s="178"/>
      <c r="B37" s="138" t="s">
        <v>223</v>
      </c>
      <c r="C37" s="95">
        <v>8</v>
      </c>
      <c r="D37" s="94">
        <v>7</v>
      </c>
      <c r="E37" s="93">
        <f t="shared" si="3"/>
        <v>3400</v>
      </c>
      <c r="F37" s="97">
        <v>0</v>
      </c>
      <c r="G37" s="97">
        <v>0</v>
      </c>
      <c r="H37" s="97">
        <v>0</v>
      </c>
      <c r="I37" s="91">
        <v>1992.4</v>
      </c>
      <c r="J37" s="91">
        <v>736</v>
      </c>
      <c r="K37" s="91">
        <v>822</v>
      </c>
      <c r="L37" s="90">
        <f t="shared" si="6"/>
        <v>6950.4</v>
      </c>
    </row>
    <row r="38" spans="1:12">
      <c r="A38" s="178"/>
      <c r="B38" s="138" t="s">
        <v>222</v>
      </c>
      <c r="C38" s="95">
        <v>0</v>
      </c>
      <c r="D38" s="94">
        <v>0</v>
      </c>
      <c r="E38" s="93">
        <f t="shared" si="3"/>
        <v>0</v>
      </c>
      <c r="F38" s="97">
        <v>0</v>
      </c>
      <c r="G38" s="97">
        <v>0</v>
      </c>
      <c r="H38" s="97">
        <v>0</v>
      </c>
      <c r="I38" s="91">
        <f t="shared" si="4"/>
        <v>0</v>
      </c>
      <c r="J38" s="91">
        <f>96*D38</f>
        <v>0</v>
      </c>
      <c r="K38" s="91">
        <f t="shared" si="5"/>
        <v>0</v>
      </c>
      <c r="L38" s="90">
        <f t="shared" si="6"/>
        <v>0</v>
      </c>
    </row>
    <row r="39" spans="1:12">
      <c r="A39" s="178"/>
      <c r="B39" s="138" t="s">
        <v>221</v>
      </c>
      <c r="C39" s="95">
        <v>19</v>
      </c>
      <c r="D39" s="94">
        <v>18.5</v>
      </c>
      <c r="E39" s="93">
        <f t="shared" si="3"/>
        <v>8075</v>
      </c>
      <c r="F39" s="97">
        <v>0</v>
      </c>
      <c r="G39" s="97">
        <v>0</v>
      </c>
      <c r="H39" s="97">
        <v>0</v>
      </c>
      <c r="I39" s="91">
        <v>4731.95</v>
      </c>
      <c r="J39" s="91">
        <v>1748</v>
      </c>
      <c r="K39" s="91">
        <v>1952.25</v>
      </c>
      <c r="L39" s="90">
        <f t="shared" si="6"/>
        <v>16507.2</v>
      </c>
    </row>
    <row r="40" spans="1:12">
      <c r="A40" s="178"/>
      <c r="B40" s="96" t="s">
        <v>231</v>
      </c>
      <c r="C40" s="95">
        <v>8</v>
      </c>
      <c r="D40" s="94">
        <v>6</v>
      </c>
      <c r="E40" s="93">
        <f t="shared" si="3"/>
        <v>3400</v>
      </c>
      <c r="F40" s="97">
        <v>0</v>
      </c>
      <c r="G40" s="97">
        <v>0</v>
      </c>
      <c r="H40" s="97">
        <v>0</v>
      </c>
      <c r="I40" s="91">
        <v>1992.4</v>
      </c>
      <c r="J40" s="91">
        <v>0</v>
      </c>
      <c r="K40" s="91">
        <v>822</v>
      </c>
      <c r="L40" s="90">
        <f t="shared" si="6"/>
        <v>6214.4</v>
      </c>
    </row>
    <row r="41" spans="1:12">
      <c r="A41" s="178"/>
      <c r="B41" s="157" t="s">
        <v>230</v>
      </c>
      <c r="C41" s="95">
        <v>0</v>
      </c>
      <c r="D41" s="94">
        <v>0</v>
      </c>
      <c r="E41" s="93">
        <f t="shared" si="3"/>
        <v>0</v>
      </c>
      <c r="F41" s="97">
        <v>0</v>
      </c>
      <c r="G41" s="97">
        <v>0</v>
      </c>
      <c r="H41" s="97">
        <v>0</v>
      </c>
      <c r="I41" s="91">
        <f t="shared" si="4"/>
        <v>0</v>
      </c>
      <c r="J41" s="91">
        <f>96*D41</f>
        <v>0</v>
      </c>
      <c r="K41" s="91">
        <f t="shared" si="5"/>
        <v>0</v>
      </c>
      <c r="L41" s="90">
        <f t="shared" si="6"/>
        <v>0</v>
      </c>
    </row>
    <row r="42" spans="1:12">
      <c r="A42" s="178"/>
      <c r="B42" s="157" t="s">
        <v>278</v>
      </c>
      <c r="C42" s="95">
        <v>8</v>
      </c>
      <c r="D42" s="94">
        <v>6</v>
      </c>
      <c r="E42" s="93">
        <v>3400</v>
      </c>
      <c r="F42" s="97">
        <v>0</v>
      </c>
      <c r="G42" s="97">
        <v>0</v>
      </c>
      <c r="H42" s="97">
        <v>0</v>
      </c>
      <c r="I42" s="91">
        <v>1992.4</v>
      </c>
      <c r="J42" s="91">
        <v>0</v>
      </c>
      <c r="K42" s="91">
        <v>822</v>
      </c>
      <c r="L42" s="90">
        <f t="shared" ref="L42" si="7">SUM(E42:K42)</f>
        <v>6214.4</v>
      </c>
    </row>
    <row r="43" spans="1:12">
      <c r="A43" s="178"/>
      <c r="B43" s="157" t="s">
        <v>215</v>
      </c>
      <c r="C43" s="95">
        <v>0</v>
      </c>
      <c r="D43" s="94">
        <v>0</v>
      </c>
      <c r="E43" s="93">
        <f t="shared" si="3"/>
        <v>0</v>
      </c>
      <c r="F43" s="97">
        <v>0</v>
      </c>
      <c r="G43" s="97">
        <v>0</v>
      </c>
      <c r="H43" s="97">
        <v>0</v>
      </c>
      <c r="I43" s="91">
        <f t="shared" si="4"/>
        <v>0</v>
      </c>
      <c r="J43" s="91">
        <f>96*D43</f>
        <v>0</v>
      </c>
      <c r="K43" s="91">
        <f t="shared" si="5"/>
        <v>0</v>
      </c>
      <c r="L43" s="90">
        <f t="shared" si="6"/>
        <v>0</v>
      </c>
    </row>
    <row r="44" spans="1:12">
      <c r="A44" s="178"/>
      <c r="B44" s="138" t="s">
        <v>220</v>
      </c>
      <c r="C44" s="95">
        <v>0</v>
      </c>
      <c r="D44" s="94">
        <v>0</v>
      </c>
      <c r="E44" s="93">
        <f t="shared" si="3"/>
        <v>0</v>
      </c>
      <c r="F44" s="97">
        <v>0</v>
      </c>
      <c r="G44" s="97">
        <v>0</v>
      </c>
      <c r="H44" s="97">
        <v>0</v>
      </c>
      <c r="I44" s="91">
        <f t="shared" si="4"/>
        <v>0</v>
      </c>
      <c r="J44" s="91">
        <f>96*D44</f>
        <v>0</v>
      </c>
      <c r="K44" s="91">
        <f t="shared" si="5"/>
        <v>0</v>
      </c>
      <c r="L44" s="90">
        <f t="shared" si="6"/>
        <v>0</v>
      </c>
    </row>
    <row r="45" spans="1:12" s="158" customFormat="1">
      <c r="A45" s="178"/>
      <c r="B45" s="96" t="s">
        <v>219</v>
      </c>
      <c r="C45" s="162">
        <v>8</v>
      </c>
      <c r="D45" s="161">
        <v>6</v>
      </c>
      <c r="E45" s="91">
        <v>2550</v>
      </c>
      <c r="F45" s="160">
        <v>0</v>
      </c>
      <c r="G45" s="160">
        <v>0</v>
      </c>
      <c r="H45" s="160">
        <v>0</v>
      </c>
      <c r="I45" s="91">
        <v>1992.4</v>
      </c>
      <c r="J45" s="91">
        <v>0</v>
      </c>
      <c r="K45" s="91">
        <v>822</v>
      </c>
      <c r="L45" s="159">
        <v>5015.6000000000004</v>
      </c>
    </row>
    <row r="46" spans="1:12" s="158" customFormat="1">
      <c r="A46" s="178"/>
      <c r="B46" s="96" t="s">
        <v>218</v>
      </c>
      <c r="C46" s="162">
        <v>12</v>
      </c>
      <c r="D46" s="161">
        <v>9</v>
      </c>
      <c r="E46" s="91">
        <v>3825</v>
      </c>
      <c r="F46" s="160">
        <v>0</v>
      </c>
      <c r="G46" s="160">
        <v>0</v>
      </c>
      <c r="H46" s="160">
        <v>0</v>
      </c>
      <c r="I46" s="91">
        <v>2988.6</v>
      </c>
      <c r="J46" s="91">
        <v>0</v>
      </c>
      <c r="K46" s="91">
        <v>1233</v>
      </c>
      <c r="L46" s="159">
        <v>7523.4</v>
      </c>
    </row>
    <row r="47" spans="1:12">
      <c r="A47" s="178"/>
      <c r="B47" s="157" t="s">
        <v>279</v>
      </c>
      <c r="C47" s="95">
        <v>30</v>
      </c>
      <c r="D47" s="94">
        <v>30</v>
      </c>
      <c r="E47" s="93">
        <v>12750</v>
      </c>
      <c r="F47" s="97">
        <v>0</v>
      </c>
      <c r="G47" s="97">
        <v>0</v>
      </c>
      <c r="H47" s="97">
        <v>0</v>
      </c>
      <c r="I47" s="91">
        <v>7471.5</v>
      </c>
      <c r="J47" s="91">
        <v>2760</v>
      </c>
      <c r="K47" s="91">
        <v>3082.5</v>
      </c>
      <c r="L47" s="90">
        <v>30071</v>
      </c>
    </row>
    <row r="48" spans="1:12">
      <c r="A48" s="178"/>
      <c r="B48" s="138" t="s">
        <v>214</v>
      </c>
      <c r="C48" s="95">
        <v>30</v>
      </c>
      <c r="D48" s="94">
        <v>30</v>
      </c>
      <c r="E48" s="93">
        <f t="shared" ref="E48:E59" si="8">425*C48</f>
        <v>12750</v>
      </c>
      <c r="F48" s="97">
        <v>0</v>
      </c>
      <c r="G48" s="97">
        <v>0</v>
      </c>
      <c r="H48" s="97">
        <v>0</v>
      </c>
      <c r="I48" s="91">
        <v>7471.5</v>
      </c>
      <c r="J48" s="91">
        <f t="shared" ref="J48:J59" si="9">92 * C48</f>
        <v>2760</v>
      </c>
      <c r="K48" s="91">
        <v>3082.5</v>
      </c>
      <c r="L48" s="90">
        <f t="shared" ref="L48:L59" si="10">SUM(E48:K48)</f>
        <v>26064</v>
      </c>
    </row>
    <row r="49" spans="1:12">
      <c r="A49" s="178"/>
      <c r="B49" s="138" t="s">
        <v>213</v>
      </c>
      <c r="C49" s="95">
        <v>30</v>
      </c>
      <c r="D49" s="94">
        <v>30</v>
      </c>
      <c r="E49" s="93">
        <f t="shared" si="8"/>
        <v>12750</v>
      </c>
      <c r="F49" s="97">
        <v>0</v>
      </c>
      <c r="G49" s="97">
        <v>0</v>
      </c>
      <c r="H49" s="97">
        <v>0</v>
      </c>
      <c r="I49" s="91">
        <v>7471.5</v>
      </c>
      <c r="J49" s="91">
        <f t="shared" si="9"/>
        <v>2760</v>
      </c>
      <c r="K49" s="91">
        <v>3082.5</v>
      </c>
      <c r="L49" s="90">
        <f t="shared" si="10"/>
        <v>26064</v>
      </c>
    </row>
    <row r="50" spans="1:12">
      <c r="A50" s="178"/>
      <c r="B50" s="138" t="s">
        <v>212</v>
      </c>
      <c r="C50" s="95">
        <v>30</v>
      </c>
      <c r="D50" s="94">
        <v>30</v>
      </c>
      <c r="E50" s="93">
        <f t="shared" si="8"/>
        <v>12750</v>
      </c>
      <c r="F50" s="97">
        <v>0</v>
      </c>
      <c r="G50" s="97">
        <v>0</v>
      </c>
      <c r="H50" s="97">
        <v>0</v>
      </c>
      <c r="I50" s="91">
        <v>7471.5</v>
      </c>
      <c r="J50" s="91">
        <f t="shared" si="9"/>
        <v>2760</v>
      </c>
      <c r="K50" s="91">
        <v>3082.5</v>
      </c>
      <c r="L50" s="90">
        <f t="shared" si="10"/>
        <v>26064</v>
      </c>
    </row>
    <row r="51" spans="1:12">
      <c r="A51" s="178"/>
      <c r="B51" s="138" t="s">
        <v>211</v>
      </c>
      <c r="C51" s="95">
        <v>30</v>
      </c>
      <c r="D51" s="94">
        <v>30</v>
      </c>
      <c r="E51" s="93">
        <f t="shared" si="8"/>
        <v>12750</v>
      </c>
      <c r="F51" s="97">
        <v>0</v>
      </c>
      <c r="G51" s="97">
        <v>0</v>
      </c>
      <c r="H51" s="97">
        <v>0</v>
      </c>
      <c r="I51" s="91">
        <v>7471.5</v>
      </c>
      <c r="J51" s="91">
        <f t="shared" si="9"/>
        <v>2760</v>
      </c>
      <c r="K51" s="91">
        <v>3082.5</v>
      </c>
      <c r="L51" s="90">
        <f t="shared" si="10"/>
        <v>26064</v>
      </c>
    </row>
    <row r="52" spans="1:12">
      <c r="A52" s="178"/>
      <c r="B52" s="138" t="s">
        <v>210</v>
      </c>
      <c r="C52" s="95">
        <v>30</v>
      </c>
      <c r="D52" s="94">
        <v>30</v>
      </c>
      <c r="E52" s="93">
        <f t="shared" si="8"/>
        <v>12750</v>
      </c>
      <c r="F52" s="97">
        <v>0</v>
      </c>
      <c r="G52" s="97">
        <v>0</v>
      </c>
      <c r="H52" s="97">
        <v>0</v>
      </c>
      <c r="I52" s="91">
        <v>7471.5</v>
      </c>
      <c r="J52" s="91">
        <f t="shared" si="9"/>
        <v>2760</v>
      </c>
      <c r="K52" s="91">
        <v>3082.5</v>
      </c>
      <c r="L52" s="90">
        <f t="shared" si="10"/>
        <v>26064</v>
      </c>
    </row>
    <row r="53" spans="1:12">
      <c r="A53" s="178"/>
      <c r="B53" s="138" t="s">
        <v>209</v>
      </c>
      <c r="C53" s="95">
        <v>30</v>
      </c>
      <c r="D53" s="94">
        <v>30</v>
      </c>
      <c r="E53" s="93">
        <f t="shared" si="8"/>
        <v>12750</v>
      </c>
      <c r="F53" s="97">
        <v>0</v>
      </c>
      <c r="G53" s="97">
        <v>0</v>
      </c>
      <c r="H53" s="97">
        <v>0</v>
      </c>
      <c r="I53" s="91">
        <v>7471.5</v>
      </c>
      <c r="J53" s="91">
        <f t="shared" si="9"/>
        <v>2760</v>
      </c>
      <c r="K53" s="91">
        <v>3082.5</v>
      </c>
      <c r="L53" s="90">
        <f t="shared" si="10"/>
        <v>26064</v>
      </c>
    </row>
    <row r="54" spans="1:12">
      <c r="A54" s="178"/>
      <c r="B54" s="157" t="s">
        <v>208</v>
      </c>
      <c r="C54" s="95">
        <v>32</v>
      </c>
      <c r="D54" s="94">
        <v>24</v>
      </c>
      <c r="E54" s="93">
        <f t="shared" si="8"/>
        <v>13600</v>
      </c>
      <c r="F54" s="97">
        <v>0</v>
      </c>
      <c r="G54" s="97">
        <v>0</v>
      </c>
      <c r="H54" s="97">
        <v>0</v>
      </c>
      <c r="I54" s="91">
        <f t="shared" si="4"/>
        <v>7792.96</v>
      </c>
      <c r="J54" s="91">
        <v>0</v>
      </c>
      <c r="K54" s="91">
        <v>3288</v>
      </c>
      <c r="L54" s="90">
        <f t="shared" si="10"/>
        <v>24680.959999999999</v>
      </c>
    </row>
    <row r="55" spans="1:12">
      <c r="A55" s="178"/>
      <c r="B55" s="96" t="s">
        <v>227</v>
      </c>
      <c r="C55" s="95">
        <v>30</v>
      </c>
      <c r="D55" s="94">
        <v>30</v>
      </c>
      <c r="E55" s="93">
        <f t="shared" si="8"/>
        <v>12750</v>
      </c>
      <c r="F55" s="97">
        <v>0</v>
      </c>
      <c r="G55" s="97">
        <v>0</v>
      </c>
      <c r="H55" s="97">
        <v>0</v>
      </c>
      <c r="I55" s="91">
        <v>7969.6</v>
      </c>
      <c r="J55" s="91">
        <f t="shared" si="9"/>
        <v>2760</v>
      </c>
      <c r="K55" s="91">
        <v>3082.5</v>
      </c>
      <c r="L55" s="90">
        <f t="shared" si="10"/>
        <v>26562.1</v>
      </c>
    </row>
    <row r="56" spans="1:12">
      <c r="A56" s="178"/>
      <c r="B56" s="138" t="s">
        <v>226</v>
      </c>
      <c r="C56" s="95">
        <v>30</v>
      </c>
      <c r="D56" s="94">
        <v>30</v>
      </c>
      <c r="E56" s="93">
        <f t="shared" si="8"/>
        <v>12750</v>
      </c>
      <c r="F56" s="97">
        <v>0</v>
      </c>
      <c r="G56" s="97">
        <v>0</v>
      </c>
      <c r="H56" s="97">
        <v>0</v>
      </c>
      <c r="I56" s="91">
        <v>7471.5</v>
      </c>
      <c r="J56" s="91">
        <f t="shared" si="9"/>
        <v>2760</v>
      </c>
      <c r="K56" s="91">
        <v>3082.5</v>
      </c>
      <c r="L56" s="90">
        <f t="shared" si="10"/>
        <v>26064</v>
      </c>
    </row>
    <row r="57" spans="1:12">
      <c r="A57" s="178"/>
      <c r="B57" s="138" t="s">
        <v>269</v>
      </c>
      <c r="C57" s="156">
        <v>30</v>
      </c>
      <c r="D57" s="155">
        <v>30</v>
      </c>
      <c r="E57" s="93">
        <f t="shared" si="8"/>
        <v>12750</v>
      </c>
      <c r="F57" s="97">
        <v>0</v>
      </c>
      <c r="G57" s="97">
        <v>0</v>
      </c>
      <c r="H57" s="97">
        <v>0</v>
      </c>
      <c r="I57" s="91">
        <v>7471.5</v>
      </c>
      <c r="J57" s="91">
        <f t="shared" si="9"/>
        <v>2760</v>
      </c>
      <c r="K57" s="91">
        <v>3082.5</v>
      </c>
      <c r="L57" s="90">
        <f t="shared" si="10"/>
        <v>26064</v>
      </c>
    </row>
    <row r="58" spans="1:12">
      <c r="A58" s="178"/>
      <c r="B58" s="138" t="s">
        <v>205</v>
      </c>
      <c r="C58" s="156">
        <v>32</v>
      </c>
      <c r="D58" s="155">
        <v>24</v>
      </c>
      <c r="E58" s="93">
        <f t="shared" si="8"/>
        <v>13600</v>
      </c>
      <c r="F58" s="97">
        <v>0</v>
      </c>
      <c r="G58" s="97">
        <v>0</v>
      </c>
      <c r="H58" s="97">
        <v>0</v>
      </c>
      <c r="I58" s="91">
        <v>7471.5</v>
      </c>
      <c r="J58" s="91">
        <v>0</v>
      </c>
      <c r="K58" s="91">
        <v>3288</v>
      </c>
      <c r="L58" s="90">
        <f t="shared" si="10"/>
        <v>24359.5</v>
      </c>
    </row>
    <row r="59" spans="1:12" ht="13.5" thickBot="1">
      <c r="A59" s="178"/>
      <c r="B59" s="138" t="s">
        <v>204</v>
      </c>
      <c r="C59" s="136">
        <v>30</v>
      </c>
      <c r="D59" s="135">
        <v>30</v>
      </c>
      <c r="E59" s="93">
        <f t="shared" si="8"/>
        <v>12750</v>
      </c>
      <c r="F59" s="97">
        <v>0</v>
      </c>
      <c r="G59" s="92">
        <v>0</v>
      </c>
      <c r="H59" s="92">
        <v>0</v>
      </c>
      <c r="I59" s="91">
        <v>7969.6</v>
      </c>
      <c r="J59" s="91">
        <f t="shared" si="9"/>
        <v>2760</v>
      </c>
      <c r="K59" s="91">
        <v>3082.5</v>
      </c>
      <c r="L59" s="144">
        <f t="shared" si="10"/>
        <v>26562.1</v>
      </c>
    </row>
    <row r="60" spans="1:12" ht="4.5" customHeight="1" thickBot="1">
      <c r="B60" s="137" t="s">
        <v>203</v>
      </c>
      <c r="C60" s="119"/>
      <c r="D60" s="118"/>
      <c r="E60" s="117"/>
      <c r="F60" s="117"/>
      <c r="G60" s="117"/>
      <c r="H60" s="117"/>
      <c r="I60" s="117"/>
      <c r="J60" s="117"/>
      <c r="K60" s="93">
        <f>64.25*C60</f>
        <v>0</v>
      </c>
      <c r="L60" s="117"/>
    </row>
    <row r="61" spans="1:12" s="123" customFormat="1" ht="13.5" customHeight="1" thickBot="1">
      <c r="B61" s="176" t="s">
        <v>232</v>
      </c>
      <c r="C61" s="176"/>
      <c r="D61" s="176"/>
      <c r="E61" s="176"/>
      <c r="F61" s="176"/>
      <c r="G61" s="176"/>
      <c r="H61" s="176"/>
      <c r="I61" s="176"/>
      <c r="J61" s="176"/>
      <c r="K61" s="177" t="s">
        <v>201</v>
      </c>
      <c r="L61" s="177"/>
    </row>
    <row r="62" spans="1:12" s="122" customFormat="1" ht="13.5" thickTop="1">
      <c r="A62" s="175" t="s">
        <v>176</v>
      </c>
      <c r="B62" s="130" t="s">
        <v>173</v>
      </c>
      <c r="C62" s="129" t="s">
        <v>172</v>
      </c>
      <c r="D62" s="128" t="s">
        <v>171</v>
      </c>
      <c r="E62" s="127" t="s">
        <v>170</v>
      </c>
      <c r="F62" s="127" t="s">
        <v>169</v>
      </c>
      <c r="G62" s="127" t="s">
        <v>168</v>
      </c>
      <c r="H62" s="127" t="s">
        <v>167</v>
      </c>
      <c r="I62" s="127" t="s">
        <v>166</v>
      </c>
      <c r="J62" s="127" t="s">
        <v>62</v>
      </c>
      <c r="K62" s="127" t="s">
        <v>31</v>
      </c>
      <c r="L62" s="126" t="s">
        <v>165</v>
      </c>
    </row>
    <row r="63" spans="1:12" s="121" customFormat="1" ht="13.5" thickBot="1">
      <c r="A63" s="175"/>
      <c r="B63" s="125"/>
      <c r="C63" s="108"/>
      <c r="D63" s="107"/>
      <c r="E63" s="106"/>
      <c r="F63" s="106"/>
      <c r="G63" s="106"/>
      <c r="H63" s="106"/>
      <c r="I63" s="105" t="s">
        <v>274</v>
      </c>
      <c r="J63" s="105" t="s">
        <v>275</v>
      </c>
      <c r="K63" s="105" t="s">
        <v>276</v>
      </c>
      <c r="L63" s="124"/>
    </row>
    <row r="64" spans="1:12" ht="13.5" thickTop="1">
      <c r="A64" s="178"/>
      <c r="B64" s="142" t="s">
        <v>225</v>
      </c>
      <c r="C64" s="103">
        <v>0</v>
      </c>
      <c r="D64" s="102">
        <v>0</v>
      </c>
      <c r="E64" s="93">
        <f t="shared" ref="E64:E70" si="11">D64*375</f>
        <v>0</v>
      </c>
      <c r="F64" s="93">
        <v>0</v>
      </c>
      <c r="G64" s="93">
        <v>0</v>
      </c>
      <c r="H64" s="93">
        <v>0</v>
      </c>
      <c r="I64" s="91">
        <f t="shared" ref="I64:I88" si="12">243.53*C64</f>
        <v>0</v>
      </c>
      <c r="J64" s="91">
        <f t="shared" ref="J64:J77" si="13">91*C64</f>
        <v>0</v>
      </c>
      <c r="K64" s="91">
        <f t="shared" ref="K64:K88" si="14">93.5*C64</f>
        <v>0</v>
      </c>
      <c r="L64" s="99">
        <f t="shared" ref="L64:L70" si="15">SUM(E64:K64)</f>
        <v>0</v>
      </c>
    </row>
    <row r="65" spans="1:12">
      <c r="A65" s="178"/>
      <c r="B65" s="138" t="s">
        <v>224</v>
      </c>
      <c r="C65" s="95">
        <v>0</v>
      </c>
      <c r="D65" s="94">
        <v>0</v>
      </c>
      <c r="E65" s="93">
        <f t="shared" si="11"/>
        <v>0</v>
      </c>
      <c r="F65" s="97">
        <v>0</v>
      </c>
      <c r="G65" s="97">
        <v>0</v>
      </c>
      <c r="H65" s="97">
        <v>0</v>
      </c>
      <c r="I65" s="91">
        <f t="shared" si="12"/>
        <v>0</v>
      </c>
      <c r="J65" s="91">
        <f t="shared" si="13"/>
        <v>0</v>
      </c>
      <c r="K65" s="91">
        <f t="shared" si="14"/>
        <v>0</v>
      </c>
      <c r="L65" s="90">
        <f t="shared" si="15"/>
        <v>0</v>
      </c>
    </row>
    <row r="66" spans="1:12">
      <c r="A66" s="178"/>
      <c r="B66" s="138" t="s">
        <v>223</v>
      </c>
      <c r="C66" s="95">
        <v>0</v>
      </c>
      <c r="D66" s="94">
        <v>0</v>
      </c>
      <c r="E66" s="93">
        <f t="shared" si="11"/>
        <v>0</v>
      </c>
      <c r="F66" s="97">
        <v>0</v>
      </c>
      <c r="G66" s="97">
        <v>0</v>
      </c>
      <c r="H66" s="97">
        <v>0</v>
      </c>
      <c r="I66" s="91">
        <f t="shared" si="12"/>
        <v>0</v>
      </c>
      <c r="J66" s="91">
        <f t="shared" si="13"/>
        <v>0</v>
      </c>
      <c r="K66" s="91">
        <f t="shared" si="14"/>
        <v>0</v>
      </c>
      <c r="L66" s="90">
        <f t="shared" si="15"/>
        <v>0</v>
      </c>
    </row>
    <row r="67" spans="1:12">
      <c r="A67" s="178"/>
      <c r="B67" s="138" t="s">
        <v>222</v>
      </c>
      <c r="C67" s="95">
        <v>0</v>
      </c>
      <c r="D67" s="94">
        <v>0</v>
      </c>
      <c r="E67" s="93">
        <f t="shared" si="11"/>
        <v>0</v>
      </c>
      <c r="F67" s="97">
        <v>0</v>
      </c>
      <c r="G67" s="97">
        <v>0</v>
      </c>
      <c r="H67" s="97">
        <v>0</v>
      </c>
      <c r="I67" s="91">
        <f t="shared" si="12"/>
        <v>0</v>
      </c>
      <c r="J67" s="91">
        <f t="shared" si="13"/>
        <v>0</v>
      </c>
      <c r="K67" s="91">
        <f t="shared" si="14"/>
        <v>0</v>
      </c>
      <c r="L67" s="90">
        <f t="shared" si="15"/>
        <v>0</v>
      </c>
    </row>
    <row r="68" spans="1:12">
      <c r="A68" s="178"/>
      <c r="B68" s="138" t="s">
        <v>221</v>
      </c>
      <c r="C68" s="95">
        <v>0</v>
      </c>
      <c r="D68" s="94">
        <v>0</v>
      </c>
      <c r="E68" s="93">
        <f t="shared" si="11"/>
        <v>0</v>
      </c>
      <c r="F68" s="97">
        <v>0</v>
      </c>
      <c r="G68" s="97">
        <v>0</v>
      </c>
      <c r="H68" s="97">
        <v>0</v>
      </c>
      <c r="I68" s="91">
        <f t="shared" si="12"/>
        <v>0</v>
      </c>
      <c r="J68" s="91">
        <f t="shared" si="13"/>
        <v>0</v>
      </c>
      <c r="K68" s="91">
        <f t="shared" si="14"/>
        <v>0</v>
      </c>
      <c r="L68" s="90">
        <f t="shared" si="15"/>
        <v>0</v>
      </c>
    </row>
    <row r="69" spans="1:12">
      <c r="A69" s="178"/>
      <c r="B69" s="138" t="s">
        <v>220</v>
      </c>
      <c r="C69" s="95">
        <v>0</v>
      </c>
      <c r="D69" s="94">
        <v>0</v>
      </c>
      <c r="E69" s="93">
        <f t="shared" si="11"/>
        <v>0</v>
      </c>
      <c r="F69" s="97">
        <v>0</v>
      </c>
      <c r="G69" s="97">
        <v>0</v>
      </c>
      <c r="H69" s="97">
        <v>0</v>
      </c>
      <c r="I69" s="91">
        <f t="shared" si="12"/>
        <v>0</v>
      </c>
      <c r="J69" s="91">
        <f t="shared" si="13"/>
        <v>0</v>
      </c>
      <c r="K69" s="91">
        <f t="shared" si="14"/>
        <v>0</v>
      </c>
      <c r="L69" s="90">
        <f t="shared" si="15"/>
        <v>0</v>
      </c>
    </row>
    <row r="70" spans="1:12" s="158" customFormat="1">
      <c r="A70" s="178"/>
      <c r="B70" s="96" t="s">
        <v>219</v>
      </c>
      <c r="C70" s="162">
        <v>0</v>
      </c>
      <c r="D70" s="161">
        <v>0</v>
      </c>
      <c r="E70" s="91">
        <f t="shared" si="11"/>
        <v>0</v>
      </c>
      <c r="F70" s="160">
        <v>0</v>
      </c>
      <c r="G70" s="160">
        <v>0</v>
      </c>
      <c r="H70" s="160">
        <v>0</v>
      </c>
      <c r="I70" s="91">
        <f t="shared" si="12"/>
        <v>0</v>
      </c>
      <c r="J70" s="91">
        <f t="shared" si="13"/>
        <v>0</v>
      </c>
      <c r="K70" s="91">
        <f t="shared" si="14"/>
        <v>0</v>
      </c>
      <c r="L70" s="159">
        <f t="shared" si="15"/>
        <v>0</v>
      </c>
    </row>
    <row r="71" spans="1:12" s="158" customFormat="1">
      <c r="A71" s="178"/>
      <c r="B71" s="96" t="s">
        <v>218</v>
      </c>
      <c r="C71" s="162">
        <v>0</v>
      </c>
      <c r="D71" s="161">
        <v>0</v>
      </c>
      <c r="E71" s="91">
        <v>0</v>
      </c>
      <c r="F71" s="160">
        <v>0</v>
      </c>
      <c r="G71" s="160">
        <v>0</v>
      </c>
      <c r="H71" s="160">
        <v>0</v>
      </c>
      <c r="I71" s="91">
        <f t="shared" si="12"/>
        <v>0</v>
      </c>
      <c r="J71" s="91">
        <f t="shared" si="13"/>
        <v>0</v>
      </c>
      <c r="K71" s="91">
        <f t="shared" si="14"/>
        <v>0</v>
      </c>
      <c r="L71" s="159">
        <v>0</v>
      </c>
    </row>
    <row r="72" spans="1:12">
      <c r="A72" s="178"/>
      <c r="B72" s="157" t="s">
        <v>278</v>
      </c>
      <c r="C72" s="95">
        <v>0</v>
      </c>
      <c r="D72" s="94">
        <v>0</v>
      </c>
      <c r="E72" s="93">
        <v>0</v>
      </c>
      <c r="F72" s="97">
        <v>0</v>
      </c>
      <c r="G72" s="97">
        <v>0</v>
      </c>
      <c r="H72" s="97">
        <v>0</v>
      </c>
      <c r="I72" s="91">
        <v>0</v>
      </c>
      <c r="J72" s="91">
        <v>0</v>
      </c>
      <c r="K72" s="91">
        <v>0</v>
      </c>
      <c r="L72" s="90">
        <v>0</v>
      </c>
    </row>
    <row r="73" spans="1:12">
      <c r="A73" s="178"/>
      <c r="B73" s="96" t="s">
        <v>231</v>
      </c>
      <c r="C73" s="95">
        <v>0</v>
      </c>
      <c r="D73" s="94">
        <v>0</v>
      </c>
      <c r="E73" s="93">
        <f t="shared" ref="E73:E87" si="16">D73*375</f>
        <v>0</v>
      </c>
      <c r="F73" s="97">
        <v>0</v>
      </c>
      <c r="G73" s="97">
        <v>0</v>
      </c>
      <c r="H73" s="97">
        <v>0</v>
      </c>
      <c r="I73" s="91">
        <f t="shared" si="12"/>
        <v>0</v>
      </c>
      <c r="J73" s="91">
        <f t="shared" si="13"/>
        <v>0</v>
      </c>
      <c r="K73" s="91">
        <f t="shared" si="14"/>
        <v>0</v>
      </c>
      <c r="L73" s="90">
        <f t="shared" ref="L73:L88" si="17">SUM(E73:K73)</f>
        <v>0</v>
      </c>
    </row>
    <row r="74" spans="1:12">
      <c r="A74" s="178"/>
      <c r="B74" s="157" t="s">
        <v>230</v>
      </c>
      <c r="C74" s="95">
        <v>0</v>
      </c>
      <c r="D74" s="94">
        <v>0</v>
      </c>
      <c r="E74" s="93">
        <f t="shared" si="16"/>
        <v>0</v>
      </c>
      <c r="F74" s="97">
        <v>0</v>
      </c>
      <c r="G74" s="97">
        <v>0</v>
      </c>
      <c r="H74" s="97">
        <v>0</v>
      </c>
      <c r="I74" s="91">
        <f t="shared" si="12"/>
        <v>0</v>
      </c>
      <c r="J74" s="91">
        <f t="shared" si="13"/>
        <v>0</v>
      </c>
      <c r="K74" s="91">
        <f t="shared" si="14"/>
        <v>0</v>
      </c>
      <c r="L74" s="90">
        <f t="shared" si="17"/>
        <v>0</v>
      </c>
    </row>
    <row r="75" spans="1:12">
      <c r="A75" s="178"/>
      <c r="B75" s="157" t="s">
        <v>215</v>
      </c>
      <c r="C75" s="95">
        <v>0</v>
      </c>
      <c r="D75" s="94">
        <v>0</v>
      </c>
      <c r="E75" s="93">
        <f t="shared" si="16"/>
        <v>0</v>
      </c>
      <c r="F75" s="97">
        <v>0</v>
      </c>
      <c r="G75" s="97">
        <v>0</v>
      </c>
      <c r="H75" s="97">
        <v>0</v>
      </c>
      <c r="I75" s="91">
        <f t="shared" si="12"/>
        <v>0</v>
      </c>
      <c r="J75" s="91">
        <f t="shared" si="13"/>
        <v>0</v>
      </c>
      <c r="K75" s="91">
        <f t="shared" si="14"/>
        <v>0</v>
      </c>
      <c r="L75" s="90">
        <f t="shared" si="17"/>
        <v>0</v>
      </c>
    </row>
    <row r="76" spans="1:12">
      <c r="A76" s="178"/>
      <c r="B76" s="157" t="s">
        <v>279</v>
      </c>
      <c r="C76" s="95">
        <v>16</v>
      </c>
      <c r="D76" s="94">
        <v>12</v>
      </c>
      <c r="E76" s="93">
        <v>4500</v>
      </c>
      <c r="F76" s="97">
        <v>0</v>
      </c>
      <c r="G76" s="97">
        <v>0</v>
      </c>
      <c r="H76" s="97">
        <v>0</v>
      </c>
      <c r="I76" s="91">
        <v>3984</v>
      </c>
      <c r="J76" s="91">
        <v>0</v>
      </c>
      <c r="K76" s="91">
        <v>1644</v>
      </c>
      <c r="L76" s="90">
        <v>10128.799999999999</v>
      </c>
    </row>
    <row r="77" spans="1:12">
      <c r="A77" s="178"/>
      <c r="B77" s="138" t="s">
        <v>214</v>
      </c>
      <c r="C77" s="95">
        <v>0</v>
      </c>
      <c r="D77" s="94">
        <v>0</v>
      </c>
      <c r="E77" s="93">
        <f t="shared" si="16"/>
        <v>0</v>
      </c>
      <c r="F77" s="97">
        <v>0</v>
      </c>
      <c r="G77" s="97">
        <v>0</v>
      </c>
      <c r="H77" s="97">
        <v>0</v>
      </c>
      <c r="I77" s="91">
        <f t="shared" si="12"/>
        <v>0</v>
      </c>
      <c r="J77" s="91">
        <f t="shared" si="13"/>
        <v>0</v>
      </c>
      <c r="K77" s="91">
        <f t="shared" si="14"/>
        <v>0</v>
      </c>
      <c r="L77" s="90">
        <f t="shared" si="17"/>
        <v>0</v>
      </c>
    </row>
    <row r="78" spans="1:12">
      <c r="A78" s="178"/>
      <c r="B78" s="138" t="s">
        <v>213</v>
      </c>
      <c r="C78" s="95">
        <v>6</v>
      </c>
      <c r="D78" s="94">
        <v>6</v>
      </c>
      <c r="E78" s="93">
        <f t="shared" si="16"/>
        <v>2250</v>
      </c>
      <c r="F78" s="97">
        <v>0</v>
      </c>
      <c r="G78" s="97">
        <v>0</v>
      </c>
      <c r="H78" s="97">
        <v>0</v>
      </c>
      <c r="I78" s="91">
        <v>1494.3</v>
      </c>
      <c r="J78" s="91">
        <v>552</v>
      </c>
      <c r="K78" s="91">
        <v>616.5</v>
      </c>
      <c r="L78" s="90">
        <f t="shared" si="17"/>
        <v>4912.8</v>
      </c>
    </row>
    <row r="79" spans="1:12">
      <c r="A79" s="178"/>
      <c r="B79" s="138" t="s">
        <v>212</v>
      </c>
      <c r="C79" s="95">
        <v>7</v>
      </c>
      <c r="D79" s="94">
        <v>8</v>
      </c>
      <c r="E79" s="93">
        <f t="shared" si="16"/>
        <v>3000</v>
      </c>
      <c r="F79" s="97">
        <v>0</v>
      </c>
      <c r="G79" s="97">
        <v>0</v>
      </c>
      <c r="H79" s="97">
        <v>0</v>
      </c>
      <c r="I79" s="91">
        <v>1743.35</v>
      </c>
      <c r="J79" s="91">
        <v>644</v>
      </c>
      <c r="K79" s="91">
        <v>719.25</v>
      </c>
      <c r="L79" s="90">
        <f t="shared" si="17"/>
        <v>6106.6</v>
      </c>
    </row>
    <row r="80" spans="1:12">
      <c r="A80" s="178"/>
      <c r="B80" s="138" t="s">
        <v>211</v>
      </c>
      <c r="C80" s="95">
        <v>0</v>
      </c>
      <c r="D80" s="94">
        <v>0</v>
      </c>
      <c r="E80" s="93">
        <f t="shared" si="16"/>
        <v>0</v>
      </c>
      <c r="F80" s="97">
        <v>0</v>
      </c>
      <c r="G80" s="97">
        <v>0</v>
      </c>
      <c r="H80" s="97">
        <v>0</v>
      </c>
      <c r="I80" s="91">
        <f t="shared" si="12"/>
        <v>0</v>
      </c>
      <c r="J80" s="91">
        <f>91*C80</f>
        <v>0</v>
      </c>
      <c r="K80" s="91">
        <f t="shared" si="14"/>
        <v>0</v>
      </c>
      <c r="L80" s="90">
        <f t="shared" si="17"/>
        <v>0</v>
      </c>
    </row>
    <row r="81" spans="1:12">
      <c r="A81" s="178"/>
      <c r="B81" s="138" t="s">
        <v>210</v>
      </c>
      <c r="C81" s="95">
        <v>29</v>
      </c>
      <c r="D81" s="94">
        <v>28.5</v>
      </c>
      <c r="E81" s="93">
        <f t="shared" si="16"/>
        <v>10687.5</v>
      </c>
      <c r="F81" s="97">
        <v>0</v>
      </c>
      <c r="G81" s="97">
        <v>0</v>
      </c>
      <c r="H81" s="97">
        <v>0</v>
      </c>
      <c r="I81" s="91">
        <v>7222.45</v>
      </c>
      <c r="J81" s="91">
        <v>2688</v>
      </c>
      <c r="K81" s="91">
        <v>2979.75</v>
      </c>
      <c r="L81" s="90">
        <f t="shared" si="17"/>
        <v>23577.7</v>
      </c>
    </row>
    <row r="82" spans="1:12">
      <c r="A82" s="178"/>
      <c r="B82" s="138" t="s">
        <v>229</v>
      </c>
      <c r="C82" s="95">
        <v>0</v>
      </c>
      <c r="D82" s="94">
        <v>0</v>
      </c>
      <c r="E82" s="93">
        <f t="shared" si="16"/>
        <v>0</v>
      </c>
      <c r="F82" s="97">
        <v>0</v>
      </c>
      <c r="G82" s="97">
        <v>0</v>
      </c>
      <c r="H82" s="97">
        <v>0</v>
      </c>
      <c r="I82" s="91">
        <f t="shared" si="12"/>
        <v>0</v>
      </c>
      <c r="J82" s="91">
        <f>91*C82</f>
        <v>0</v>
      </c>
      <c r="K82" s="91">
        <f t="shared" si="14"/>
        <v>0</v>
      </c>
      <c r="L82" s="90">
        <f t="shared" si="17"/>
        <v>0</v>
      </c>
    </row>
    <row r="83" spans="1:12">
      <c r="A83" s="178"/>
      <c r="B83" s="138" t="s">
        <v>208</v>
      </c>
      <c r="C83" s="95">
        <v>16</v>
      </c>
      <c r="D83" s="94">
        <v>12</v>
      </c>
      <c r="E83" s="93">
        <f t="shared" si="16"/>
        <v>4500</v>
      </c>
      <c r="F83" s="97">
        <v>0</v>
      </c>
      <c r="G83" s="97">
        <v>0</v>
      </c>
      <c r="H83" s="97">
        <v>0</v>
      </c>
      <c r="I83" s="91">
        <v>3984.8</v>
      </c>
      <c r="J83" s="91">
        <v>0</v>
      </c>
      <c r="K83" s="91">
        <v>1644</v>
      </c>
      <c r="L83" s="90">
        <f t="shared" si="17"/>
        <v>10128.799999999999</v>
      </c>
    </row>
    <row r="84" spans="1:12">
      <c r="A84" s="178"/>
      <c r="B84" s="138" t="s">
        <v>268</v>
      </c>
      <c r="C84" s="95">
        <v>16</v>
      </c>
      <c r="D84" s="94">
        <v>12</v>
      </c>
      <c r="E84" s="93">
        <f t="shared" si="16"/>
        <v>4500</v>
      </c>
      <c r="F84" s="97">
        <v>0</v>
      </c>
      <c r="G84" s="97">
        <v>0</v>
      </c>
      <c r="H84" s="97">
        <v>0</v>
      </c>
      <c r="I84" s="91">
        <v>3984.8</v>
      </c>
      <c r="J84" s="91">
        <v>0</v>
      </c>
      <c r="K84" s="91">
        <v>1644</v>
      </c>
      <c r="L84" s="90">
        <f t="shared" si="17"/>
        <v>10128.799999999999</v>
      </c>
    </row>
    <row r="85" spans="1:12">
      <c r="A85" s="178"/>
      <c r="B85" s="138" t="s">
        <v>206</v>
      </c>
      <c r="C85" s="156">
        <v>16</v>
      </c>
      <c r="D85" s="155">
        <v>12</v>
      </c>
      <c r="E85" s="93">
        <f t="shared" si="16"/>
        <v>4500</v>
      </c>
      <c r="F85" s="97">
        <v>0</v>
      </c>
      <c r="G85" s="97">
        <v>0</v>
      </c>
      <c r="H85" s="97">
        <v>0</v>
      </c>
      <c r="I85" s="91">
        <v>3984.8</v>
      </c>
      <c r="J85" s="91">
        <v>0</v>
      </c>
      <c r="K85" s="91">
        <v>1644</v>
      </c>
      <c r="L85" s="90">
        <f t="shared" si="17"/>
        <v>10128.799999999999</v>
      </c>
    </row>
    <row r="86" spans="1:12">
      <c r="A86" s="178"/>
      <c r="B86" s="138" t="s">
        <v>205</v>
      </c>
      <c r="C86" s="156">
        <v>16</v>
      </c>
      <c r="D86" s="155">
        <v>12</v>
      </c>
      <c r="E86" s="93">
        <f t="shared" si="16"/>
        <v>4500</v>
      </c>
      <c r="F86" s="97">
        <v>0</v>
      </c>
      <c r="G86" s="97">
        <v>0</v>
      </c>
      <c r="H86" s="97">
        <v>0</v>
      </c>
      <c r="I86" s="91">
        <v>3984.8</v>
      </c>
      <c r="J86" s="91">
        <v>0</v>
      </c>
      <c r="K86" s="91">
        <v>1644</v>
      </c>
      <c r="L86" s="90">
        <f t="shared" si="17"/>
        <v>10128.799999999999</v>
      </c>
    </row>
    <row r="87" spans="1:12">
      <c r="A87" s="178"/>
      <c r="B87" s="138" t="s">
        <v>204</v>
      </c>
      <c r="C87" s="156">
        <v>16</v>
      </c>
      <c r="D87" s="155">
        <v>12</v>
      </c>
      <c r="E87" s="93">
        <f t="shared" si="16"/>
        <v>4500</v>
      </c>
      <c r="F87" s="97">
        <v>0</v>
      </c>
      <c r="G87" s="97">
        <v>0</v>
      </c>
      <c r="H87" s="97">
        <v>0</v>
      </c>
      <c r="I87" s="91">
        <v>3984.8</v>
      </c>
      <c r="J87" s="91">
        <v>0</v>
      </c>
      <c r="K87" s="91">
        <v>1644</v>
      </c>
      <c r="L87" s="90">
        <f t="shared" si="17"/>
        <v>10128.799999999999</v>
      </c>
    </row>
    <row r="88" spans="1:12" ht="13.5" thickBot="1">
      <c r="A88" s="178"/>
      <c r="B88" s="137" t="s">
        <v>203</v>
      </c>
      <c r="C88" s="136">
        <v>0</v>
      </c>
      <c r="D88" s="135">
        <v>0</v>
      </c>
      <c r="E88" s="93">
        <f>D88*37</f>
        <v>0</v>
      </c>
      <c r="F88" s="97">
        <v>0</v>
      </c>
      <c r="G88" s="97">
        <v>0</v>
      </c>
      <c r="H88" s="97">
        <v>0</v>
      </c>
      <c r="I88" s="91">
        <f t="shared" si="12"/>
        <v>0</v>
      </c>
      <c r="J88" s="91">
        <f>91*C88</f>
        <v>0</v>
      </c>
      <c r="K88" s="91">
        <f t="shared" si="14"/>
        <v>0</v>
      </c>
      <c r="L88" s="144">
        <f t="shared" si="17"/>
        <v>0</v>
      </c>
    </row>
    <row r="89" spans="1:12">
      <c r="A89" s="100"/>
      <c r="B89" s="180" t="s">
        <v>200</v>
      </c>
      <c r="C89" s="180"/>
      <c r="D89" s="180"/>
      <c r="E89" s="180"/>
      <c r="F89" s="180"/>
      <c r="G89" s="180"/>
      <c r="H89" s="180"/>
      <c r="I89" s="180"/>
      <c r="J89" s="180"/>
      <c r="K89" s="131"/>
      <c r="L89" s="131"/>
    </row>
    <row r="90" spans="1:12" s="123" customFormat="1" ht="24.75" customHeight="1" thickBot="1">
      <c r="B90" s="179" t="s">
        <v>178</v>
      </c>
      <c r="C90" s="179"/>
      <c r="D90" s="179"/>
      <c r="E90" s="179"/>
      <c r="F90" s="179"/>
      <c r="G90" s="179"/>
      <c r="H90" s="179"/>
      <c r="I90" s="179"/>
      <c r="J90" s="179"/>
      <c r="K90" s="177" t="s">
        <v>174</v>
      </c>
      <c r="L90" s="177"/>
    </row>
    <row r="91" spans="1:12" s="122" customFormat="1" ht="13.5" thickTop="1">
      <c r="B91" s="130" t="s">
        <v>173</v>
      </c>
      <c r="C91" s="129" t="s">
        <v>172</v>
      </c>
      <c r="D91" s="128" t="s">
        <v>171</v>
      </c>
      <c r="E91" s="127" t="s">
        <v>170</v>
      </c>
      <c r="F91" s="127" t="s">
        <v>169</v>
      </c>
      <c r="G91" s="127" t="s">
        <v>168</v>
      </c>
      <c r="H91" s="127" t="s">
        <v>167</v>
      </c>
      <c r="I91" s="127" t="s">
        <v>166</v>
      </c>
      <c r="J91" s="127" t="s">
        <v>62</v>
      </c>
      <c r="K91" s="127" t="s">
        <v>31</v>
      </c>
      <c r="L91" s="126" t="s">
        <v>165</v>
      </c>
    </row>
    <row r="92" spans="1:12" s="121" customFormat="1" ht="13.5" thickBot="1">
      <c r="B92" s="125"/>
      <c r="C92" s="108"/>
      <c r="D92" s="107"/>
      <c r="E92" s="106"/>
      <c r="F92" s="106"/>
      <c r="G92" s="106"/>
      <c r="H92" s="106"/>
      <c r="I92" s="105" t="s">
        <v>277</v>
      </c>
      <c r="J92" s="105" t="s">
        <v>254</v>
      </c>
      <c r="K92" s="105" t="s">
        <v>276</v>
      </c>
      <c r="L92" s="124"/>
    </row>
    <row r="93" spans="1:12" ht="13.5" thickTop="1">
      <c r="A93" s="178" t="s">
        <v>180</v>
      </c>
      <c r="B93" s="142" t="s">
        <v>225</v>
      </c>
      <c r="C93" s="103">
        <v>30</v>
      </c>
      <c r="D93" s="102">
        <v>30.5</v>
      </c>
      <c r="E93" s="93">
        <v>12962.5</v>
      </c>
      <c r="F93" s="93">
        <v>1185</v>
      </c>
      <c r="G93" s="93">
        <v>100</v>
      </c>
      <c r="H93" s="93">
        <v>295</v>
      </c>
      <c r="I93" s="91">
        <v>1111.5</v>
      </c>
      <c r="J93" s="91">
        <v>2760</v>
      </c>
      <c r="K93" s="91">
        <v>3082.5</v>
      </c>
      <c r="L93" s="99">
        <f t="shared" ref="L93:L118" si="18">SUM(E93:K93)</f>
        <v>21496.5</v>
      </c>
    </row>
    <row r="94" spans="1:12">
      <c r="A94" s="178"/>
      <c r="B94" s="138" t="s">
        <v>224</v>
      </c>
      <c r="C94" s="95">
        <v>30</v>
      </c>
      <c r="D94" s="94">
        <v>30</v>
      </c>
      <c r="E94" s="93">
        <v>13175</v>
      </c>
      <c r="F94" s="97">
        <v>1116</v>
      </c>
      <c r="G94" s="97">
        <v>100</v>
      </c>
      <c r="H94" s="97">
        <v>295</v>
      </c>
      <c r="I94" s="91">
        <v>1111.5</v>
      </c>
      <c r="J94" s="91">
        <v>2760</v>
      </c>
      <c r="K94" s="91">
        <v>3082.5</v>
      </c>
      <c r="L94" s="90">
        <f t="shared" si="18"/>
        <v>21640</v>
      </c>
    </row>
    <row r="95" spans="1:12">
      <c r="A95" s="178"/>
      <c r="B95" s="138" t="s">
        <v>223</v>
      </c>
      <c r="C95" s="95">
        <v>30</v>
      </c>
      <c r="D95" s="94">
        <v>30</v>
      </c>
      <c r="E95" s="93">
        <v>12750</v>
      </c>
      <c r="F95" s="97">
        <v>981</v>
      </c>
      <c r="G95" s="97">
        <v>100</v>
      </c>
      <c r="H95" s="97">
        <v>295</v>
      </c>
      <c r="I95" s="91">
        <v>1111.5</v>
      </c>
      <c r="J95" s="91">
        <v>2760</v>
      </c>
      <c r="K95" s="91">
        <v>3082.5</v>
      </c>
      <c r="L95" s="90">
        <f t="shared" si="18"/>
        <v>21080</v>
      </c>
    </row>
    <row r="96" spans="1:12">
      <c r="A96" s="178"/>
      <c r="B96" s="138" t="s">
        <v>222</v>
      </c>
      <c r="C96" s="95">
        <v>30</v>
      </c>
      <c r="D96" s="94">
        <v>30.5</v>
      </c>
      <c r="E96" s="93">
        <v>12962.5</v>
      </c>
      <c r="F96" s="97">
        <v>991</v>
      </c>
      <c r="G96" s="97">
        <v>100</v>
      </c>
      <c r="H96" s="97">
        <v>295</v>
      </c>
      <c r="I96" s="91">
        <v>1111.5</v>
      </c>
      <c r="J96" s="91">
        <v>2760</v>
      </c>
      <c r="K96" s="91">
        <v>3082.5</v>
      </c>
      <c r="L96" s="90">
        <f t="shared" si="18"/>
        <v>21302.5</v>
      </c>
    </row>
    <row r="97" spans="1:12">
      <c r="A97" s="178"/>
      <c r="B97" s="138" t="s">
        <v>221</v>
      </c>
      <c r="C97" s="95">
        <v>30</v>
      </c>
      <c r="D97" s="94">
        <v>30</v>
      </c>
      <c r="E97" s="93">
        <v>12750</v>
      </c>
      <c r="F97" s="97">
        <v>1336</v>
      </c>
      <c r="G97" s="97">
        <v>100</v>
      </c>
      <c r="H97" s="97">
        <v>295</v>
      </c>
      <c r="I97" s="91">
        <v>1111.5</v>
      </c>
      <c r="J97" s="91">
        <v>2760</v>
      </c>
      <c r="K97" s="91">
        <v>3082.5</v>
      </c>
      <c r="L97" s="90">
        <f t="shared" si="18"/>
        <v>21435</v>
      </c>
    </row>
    <row r="98" spans="1:12">
      <c r="A98" s="178"/>
      <c r="B98" s="138" t="s">
        <v>220</v>
      </c>
      <c r="C98" s="95">
        <v>30</v>
      </c>
      <c r="D98" s="94">
        <v>31</v>
      </c>
      <c r="E98" s="93">
        <v>13175</v>
      </c>
      <c r="F98" s="97">
        <v>872</v>
      </c>
      <c r="G98" s="97">
        <v>100</v>
      </c>
      <c r="H98" s="97">
        <v>295</v>
      </c>
      <c r="I98" s="91">
        <v>1111.5</v>
      </c>
      <c r="J98" s="91">
        <v>2760</v>
      </c>
      <c r="K98" s="91">
        <v>3082.5</v>
      </c>
      <c r="L98" s="90">
        <f t="shared" si="18"/>
        <v>21396</v>
      </c>
    </row>
    <row r="99" spans="1:12" s="158" customFormat="1">
      <c r="A99" s="178"/>
      <c r="B99" s="96" t="s">
        <v>219</v>
      </c>
      <c r="C99" s="162">
        <v>32</v>
      </c>
      <c r="D99" s="161">
        <v>24</v>
      </c>
      <c r="E99" s="91">
        <v>10200</v>
      </c>
      <c r="F99" s="160">
        <v>1828</v>
      </c>
      <c r="G99" s="160">
        <v>100</v>
      </c>
      <c r="H99" s="160">
        <v>295</v>
      </c>
      <c r="I99" s="91">
        <v>1185.5999999999999</v>
      </c>
      <c r="J99" s="91">
        <v>0</v>
      </c>
      <c r="K99" s="91">
        <v>3288</v>
      </c>
      <c r="L99" s="159">
        <f t="shared" si="18"/>
        <v>16896.599999999999</v>
      </c>
    </row>
    <row r="100" spans="1:12" s="158" customFormat="1">
      <c r="A100" s="178"/>
      <c r="B100" s="96" t="s">
        <v>218</v>
      </c>
      <c r="C100" s="162">
        <v>32</v>
      </c>
      <c r="D100" s="161">
        <v>24</v>
      </c>
      <c r="E100" s="91">
        <v>10200</v>
      </c>
      <c r="F100" s="160">
        <v>2856</v>
      </c>
      <c r="G100" s="160">
        <v>100</v>
      </c>
      <c r="H100" s="160">
        <v>295</v>
      </c>
      <c r="I100" s="91">
        <v>1185.5999999999999</v>
      </c>
      <c r="J100" s="91">
        <v>0</v>
      </c>
      <c r="K100" s="91">
        <v>3288</v>
      </c>
      <c r="L100" s="159">
        <f t="shared" si="18"/>
        <v>17924.599999999999</v>
      </c>
    </row>
    <row r="101" spans="1:12">
      <c r="A101" s="178"/>
      <c r="B101" s="96" t="s">
        <v>228</v>
      </c>
      <c r="C101" s="95">
        <v>32</v>
      </c>
      <c r="D101" s="94">
        <v>24</v>
      </c>
      <c r="E101" s="93">
        <v>10200</v>
      </c>
      <c r="F101" s="97">
        <v>2249</v>
      </c>
      <c r="G101" s="97">
        <v>100</v>
      </c>
      <c r="H101" s="97">
        <v>295</v>
      </c>
      <c r="I101" s="91">
        <v>1185.5999999999999</v>
      </c>
      <c r="J101" s="91">
        <v>0</v>
      </c>
      <c r="K101" s="91">
        <v>3288</v>
      </c>
      <c r="L101" s="90">
        <f t="shared" si="18"/>
        <v>17317.599999999999</v>
      </c>
    </row>
    <row r="102" spans="1:12">
      <c r="A102" s="178"/>
      <c r="B102" s="157" t="s">
        <v>216</v>
      </c>
      <c r="C102" s="95">
        <v>30</v>
      </c>
      <c r="D102" s="94">
        <v>31</v>
      </c>
      <c r="E102" s="93">
        <v>10200</v>
      </c>
      <c r="F102" s="97">
        <v>1739</v>
      </c>
      <c r="G102" s="97">
        <v>100</v>
      </c>
      <c r="H102" s="97">
        <v>295</v>
      </c>
      <c r="I102" s="91">
        <v>1111.5</v>
      </c>
      <c r="J102" s="91">
        <v>0</v>
      </c>
      <c r="K102" s="91">
        <v>3082.5</v>
      </c>
      <c r="L102" s="90">
        <f t="shared" si="18"/>
        <v>16528</v>
      </c>
    </row>
    <row r="103" spans="1:12">
      <c r="A103" s="178"/>
      <c r="B103" s="157" t="s">
        <v>278</v>
      </c>
      <c r="C103" s="95">
        <v>32</v>
      </c>
      <c r="D103" s="94">
        <v>24</v>
      </c>
      <c r="E103" s="93">
        <v>10200</v>
      </c>
      <c r="F103" s="97">
        <v>1163</v>
      </c>
      <c r="G103" s="97">
        <v>100</v>
      </c>
      <c r="H103" s="97">
        <v>295</v>
      </c>
      <c r="I103" s="91">
        <v>111.5</v>
      </c>
      <c r="J103" s="91">
        <v>0</v>
      </c>
      <c r="K103" s="91">
        <v>3288</v>
      </c>
      <c r="L103" s="90">
        <f t="shared" ref="L103" si="19">SUM(E103:K103)</f>
        <v>15157.5</v>
      </c>
    </row>
    <row r="104" spans="1:12">
      <c r="A104" s="178"/>
      <c r="B104" s="157" t="s">
        <v>215</v>
      </c>
      <c r="C104" s="95">
        <v>30</v>
      </c>
      <c r="D104" s="94">
        <v>30.5</v>
      </c>
      <c r="E104" s="93">
        <v>12962.5</v>
      </c>
      <c r="F104" s="97">
        <v>1388</v>
      </c>
      <c r="G104" s="97">
        <v>100</v>
      </c>
      <c r="H104" s="97">
        <v>295</v>
      </c>
      <c r="I104" s="91">
        <v>1111.5</v>
      </c>
      <c r="J104" s="91">
        <v>2760</v>
      </c>
      <c r="K104" s="91">
        <v>3082.5</v>
      </c>
      <c r="L104" s="90">
        <f t="shared" si="18"/>
        <v>21699.5</v>
      </c>
    </row>
    <row r="105" spans="1:12">
      <c r="A105" s="178"/>
      <c r="B105" s="157" t="s">
        <v>279</v>
      </c>
      <c r="C105" s="95">
        <v>30</v>
      </c>
      <c r="D105" s="94">
        <v>30</v>
      </c>
      <c r="E105" s="93">
        <v>12750</v>
      </c>
      <c r="F105" s="97">
        <v>3612</v>
      </c>
      <c r="G105" s="97">
        <v>100</v>
      </c>
      <c r="H105" s="97">
        <v>295</v>
      </c>
      <c r="I105" s="91">
        <v>1111.5</v>
      </c>
      <c r="J105" s="91">
        <v>2760</v>
      </c>
      <c r="K105" s="91">
        <v>3082.5</v>
      </c>
      <c r="L105" s="90">
        <v>30071</v>
      </c>
    </row>
    <row r="106" spans="1:12">
      <c r="A106" s="178"/>
      <c r="B106" s="138" t="s">
        <v>214</v>
      </c>
      <c r="C106" s="95">
        <v>30</v>
      </c>
      <c r="D106" s="94">
        <v>30</v>
      </c>
      <c r="E106" s="93">
        <v>12750</v>
      </c>
      <c r="F106" s="97">
        <v>1680</v>
      </c>
      <c r="G106" s="97">
        <v>100</v>
      </c>
      <c r="H106" s="97">
        <v>295</v>
      </c>
      <c r="I106" s="91">
        <v>1111.5</v>
      </c>
      <c r="J106" s="91">
        <v>2760</v>
      </c>
      <c r="K106" s="91">
        <v>3082.5</v>
      </c>
      <c r="L106" s="90">
        <f t="shared" si="18"/>
        <v>21779</v>
      </c>
    </row>
    <row r="107" spans="1:12">
      <c r="A107" s="178"/>
      <c r="B107" s="138" t="s">
        <v>213</v>
      </c>
      <c r="C107" s="95">
        <v>30</v>
      </c>
      <c r="D107" s="94">
        <v>30</v>
      </c>
      <c r="E107" s="93">
        <v>12750</v>
      </c>
      <c r="F107" s="97">
        <v>1611</v>
      </c>
      <c r="G107" s="97">
        <v>100</v>
      </c>
      <c r="H107" s="97">
        <v>295</v>
      </c>
      <c r="I107" s="91">
        <v>1111.5</v>
      </c>
      <c r="J107" s="91">
        <v>2760</v>
      </c>
      <c r="K107" s="91">
        <v>3082.5</v>
      </c>
      <c r="L107" s="90">
        <f t="shared" si="18"/>
        <v>21710</v>
      </c>
    </row>
    <row r="108" spans="1:12">
      <c r="A108" s="178"/>
      <c r="B108" s="138" t="s">
        <v>212</v>
      </c>
      <c r="C108" s="95">
        <v>30</v>
      </c>
      <c r="D108" s="94">
        <v>30</v>
      </c>
      <c r="E108" s="93">
        <v>12750</v>
      </c>
      <c r="F108" s="97">
        <v>1476</v>
      </c>
      <c r="G108" s="97">
        <v>100</v>
      </c>
      <c r="H108" s="97">
        <v>295</v>
      </c>
      <c r="I108" s="91">
        <v>1111.5</v>
      </c>
      <c r="J108" s="91">
        <v>2760</v>
      </c>
      <c r="K108" s="91">
        <v>3082.5</v>
      </c>
      <c r="L108" s="90">
        <f t="shared" si="18"/>
        <v>21575</v>
      </c>
    </row>
    <row r="109" spans="1:12">
      <c r="A109" s="178"/>
      <c r="B109" s="138" t="s">
        <v>211</v>
      </c>
      <c r="C109" s="95">
        <v>30</v>
      </c>
      <c r="D109" s="94">
        <v>30</v>
      </c>
      <c r="E109" s="93">
        <v>12750</v>
      </c>
      <c r="F109" s="97">
        <v>1486</v>
      </c>
      <c r="G109" s="97">
        <v>100</v>
      </c>
      <c r="H109" s="97">
        <v>295</v>
      </c>
      <c r="I109" s="91">
        <v>1111.5</v>
      </c>
      <c r="J109" s="91">
        <v>2760</v>
      </c>
      <c r="K109" s="91">
        <v>3082.5</v>
      </c>
      <c r="L109" s="90">
        <f t="shared" si="18"/>
        <v>21585</v>
      </c>
    </row>
    <row r="110" spans="1:12">
      <c r="A110" s="178"/>
      <c r="B110" s="138" t="s">
        <v>210</v>
      </c>
      <c r="C110" s="95">
        <v>30</v>
      </c>
      <c r="D110" s="94">
        <v>30</v>
      </c>
      <c r="E110" s="93">
        <v>12750</v>
      </c>
      <c r="F110" s="97">
        <v>1831</v>
      </c>
      <c r="G110" s="97">
        <v>100</v>
      </c>
      <c r="H110" s="97">
        <v>295</v>
      </c>
      <c r="I110" s="91">
        <v>1111.5</v>
      </c>
      <c r="J110" s="91">
        <v>2760</v>
      </c>
      <c r="K110" s="91">
        <v>3082.5</v>
      </c>
      <c r="L110" s="90">
        <f t="shared" si="18"/>
        <v>21930</v>
      </c>
    </row>
    <row r="111" spans="1:12">
      <c r="A111" s="178"/>
      <c r="B111" s="138" t="s">
        <v>209</v>
      </c>
      <c r="C111" s="95">
        <v>30</v>
      </c>
      <c r="D111" s="94">
        <v>30</v>
      </c>
      <c r="E111" s="93">
        <v>12750</v>
      </c>
      <c r="F111" s="97">
        <v>1367</v>
      </c>
      <c r="G111" s="97">
        <v>100</v>
      </c>
      <c r="H111" s="97">
        <v>295</v>
      </c>
      <c r="I111" s="91">
        <v>1111.5</v>
      </c>
      <c r="J111" s="91">
        <v>2760</v>
      </c>
      <c r="K111" s="91">
        <v>3082.5</v>
      </c>
      <c r="L111" s="90">
        <f t="shared" si="18"/>
        <v>21466</v>
      </c>
    </row>
    <row r="112" spans="1:12" s="158" customFormat="1">
      <c r="A112" s="178"/>
      <c r="B112" s="157" t="s">
        <v>208</v>
      </c>
      <c r="C112" s="162">
        <v>32</v>
      </c>
      <c r="D112" s="161">
        <v>24</v>
      </c>
      <c r="E112" s="91">
        <v>10200</v>
      </c>
      <c r="F112" s="160">
        <v>3323</v>
      </c>
      <c r="G112" s="160">
        <v>100</v>
      </c>
      <c r="H112" s="160">
        <v>295</v>
      </c>
      <c r="I112" s="91">
        <v>1185.5999999999999</v>
      </c>
      <c r="J112" s="91">
        <v>0</v>
      </c>
      <c r="K112" s="91">
        <v>3288</v>
      </c>
      <c r="L112" s="159">
        <f t="shared" si="18"/>
        <v>18391.599999999999</v>
      </c>
    </row>
    <row r="113" spans="1:12" s="158" customFormat="1">
      <c r="A113" s="178"/>
      <c r="B113" s="96" t="s">
        <v>227</v>
      </c>
      <c r="C113" s="162">
        <v>32</v>
      </c>
      <c r="D113" s="161">
        <v>24</v>
      </c>
      <c r="E113" s="91">
        <v>10200</v>
      </c>
      <c r="F113" s="160">
        <v>4351</v>
      </c>
      <c r="G113" s="160">
        <v>100</v>
      </c>
      <c r="H113" s="160">
        <v>295</v>
      </c>
      <c r="I113" s="91">
        <v>1185.5999999999999</v>
      </c>
      <c r="J113" s="91">
        <v>0</v>
      </c>
      <c r="K113" s="91">
        <v>3288</v>
      </c>
      <c r="L113" s="159">
        <f t="shared" si="18"/>
        <v>19419.599999999999</v>
      </c>
    </row>
    <row r="114" spans="1:12">
      <c r="A114" s="178"/>
      <c r="B114" s="138" t="s">
        <v>268</v>
      </c>
      <c r="C114" s="95">
        <v>32</v>
      </c>
      <c r="D114" s="94">
        <v>24</v>
      </c>
      <c r="E114" s="93">
        <v>10200</v>
      </c>
      <c r="F114" s="97">
        <v>3710</v>
      </c>
      <c r="G114" s="97">
        <v>100</v>
      </c>
      <c r="H114" s="97">
        <v>295</v>
      </c>
      <c r="I114" s="91">
        <v>1111.5</v>
      </c>
      <c r="J114" s="91">
        <v>0</v>
      </c>
      <c r="K114" s="91">
        <v>3288</v>
      </c>
      <c r="L114" s="90">
        <f t="shared" si="18"/>
        <v>18704.5</v>
      </c>
    </row>
    <row r="115" spans="1:12">
      <c r="A115" s="178"/>
      <c r="B115" s="138" t="s">
        <v>206</v>
      </c>
      <c r="C115" s="156">
        <v>32</v>
      </c>
      <c r="D115" s="155">
        <v>24</v>
      </c>
      <c r="E115" s="93">
        <v>10200</v>
      </c>
      <c r="F115" s="164">
        <v>3143</v>
      </c>
      <c r="G115" s="97">
        <v>100</v>
      </c>
      <c r="H115" s="164">
        <v>295</v>
      </c>
      <c r="I115" s="91">
        <v>1111.5</v>
      </c>
      <c r="J115" s="91">
        <v>0</v>
      </c>
      <c r="K115" s="91">
        <v>3288</v>
      </c>
      <c r="L115" s="90">
        <f t="shared" si="18"/>
        <v>18137.5</v>
      </c>
    </row>
    <row r="116" spans="1:12">
      <c r="A116" s="178"/>
      <c r="B116" s="138" t="s">
        <v>205</v>
      </c>
      <c r="C116" s="156">
        <v>32</v>
      </c>
      <c r="D116" s="155">
        <v>24</v>
      </c>
      <c r="E116" s="93">
        <v>10200</v>
      </c>
      <c r="F116" s="164">
        <v>3244</v>
      </c>
      <c r="G116" s="164">
        <v>100</v>
      </c>
      <c r="H116" s="164">
        <v>295</v>
      </c>
      <c r="I116" s="91">
        <v>1111.5</v>
      </c>
      <c r="J116" s="91">
        <v>0</v>
      </c>
      <c r="K116" s="91">
        <v>3288</v>
      </c>
      <c r="L116" s="163">
        <f t="shared" si="18"/>
        <v>18238.5</v>
      </c>
    </row>
    <row r="117" spans="1:12">
      <c r="A117" s="178"/>
      <c r="B117" s="138" t="s">
        <v>204</v>
      </c>
      <c r="C117" s="156">
        <v>32</v>
      </c>
      <c r="D117" s="155">
        <v>24</v>
      </c>
      <c r="E117" s="93">
        <v>10200</v>
      </c>
      <c r="F117" s="164">
        <v>3754</v>
      </c>
      <c r="G117" s="164">
        <v>100</v>
      </c>
      <c r="H117" s="164">
        <v>295</v>
      </c>
      <c r="I117" s="91">
        <v>1111.5</v>
      </c>
      <c r="J117" s="91">
        <v>0</v>
      </c>
      <c r="K117" s="91">
        <v>3288</v>
      </c>
      <c r="L117" s="163">
        <f t="shared" si="18"/>
        <v>18748.5</v>
      </c>
    </row>
    <row r="118" spans="1:12" ht="13.5" thickBot="1">
      <c r="A118" s="178"/>
      <c r="B118" s="137" t="s">
        <v>203</v>
      </c>
      <c r="C118" s="136">
        <v>30</v>
      </c>
      <c r="D118" s="135">
        <v>30</v>
      </c>
      <c r="E118" s="93">
        <v>12750</v>
      </c>
      <c r="F118" s="92">
        <v>2883</v>
      </c>
      <c r="G118" s="92">
        <v>100</v>
      </c>
      <c r="H118" s="92">
        <v>295</v>
      </c>
      <c r="I118" s="91">
        <v>1185.5999999999999</v>
      </c>
      <c r="J118" s="91">
        <v>2760</v>
      </c>
      <c r="K118" s="91">
        <v>3082.5</v>
      </c>
      <c r="L118" s="144">
        <f t="shared" si="18"/>
        <v>23056.1</v>
      </c>
    </row>
    <row r="119" spans="1:12" ht="5.25" customHeight="1">
      <c r="B119" s="120"/>
      <c r="C119" s="119"/>
      <c r="D119" s="118"/>
      <c r="E119" s="117"/>
      <c r="F119" s="117"/>
      <c r="G119" s="117"/>
      <c r="H119" s="117"/>
      <c r="I119" s="117"/>
      <c r="J119" s="117"/>
      <c r="K119" s="117"/>
      <c r="L119" s="117"/>
    </row>
    <row r="120" spans="1:12" s="123" customFormat="1" ht="13.5" customHeight="1" thickBot="1">
      <c r="B120" s="176" t="s">
        <v>202</v>
      </c>
      <c r="C120" s="176"/>
      <c r="D120" s="176"/>
      <c r="E120" s="176"/>
      <c r="F120" s="176"/>
      <c r="G120" s="176"/>
      <c r="H120" s="176"/>
      <c r="I120" s="176"/>
      <c r="J120" s="176"/>
      <c r="K120" s="177" t="s">
        <v>174</v>
      </c>
      <c r="L120" s="177"/>
    </row>
    <row r="121" spans="1:12" s="122" customFormat="1" ht="13.5" thickTop="1">
      <c r="A121" s="175" t="s">
        <v>177</v>
      </c>
      <c r="B121" s="130" t="s">
        <v>173</v>
      </c>
      <c r="C121" s="129" t="s">
        <v>172</v>
      </c>
      <c r="D121" s="128" t="s">
        <v>171</v>
      </c>
      <c r="E121" s="127" t="s">
        <v>170</v>
      </c>
      <c r="F121" s="127" t="s">
        <v>169</v>
      </c>
      <c r="G121" s="127" t="s">
        <v>168</v>
      </c>
      <c r="H121" s="127" t="s">
        <v>167</v>
      </c>
      <c r="I121" s="127" t="s">
        <v>166</v>
      </c>
      <c r="J121" s="127" t="s">
        <v>62</v>
      </c>
      <c r="K121" s="127" t="s">
        <v>31</v>
      </c>
      <c r="L121" s="126" t="s">
        <v>165</v>
      </c>
    </row>
    <row r="122" spans="1:12" s="121" customFormat="1" ht="13.5" thickBot="1">
      <c r="A122" s="175"/>
      <c r="B122" s="125"/>
      <c r="C122" s="108"/>
      <c r="D122" s="107"/>
      <c r="E122" s="106"/>
      <c r="F122" s="106"/>
      <c r="G122" s="106"/>
      <c r="H122" s="106"/>
      <c r="I122" s="105" t="s">
        <v>277</v>
      </c>
      <c r="J122" s="105" t="s">
        <v>254</v>
      </c>
      <c r="K122" s="105" t="s">
        <v>276</v>
      </c>
      <c r="L122" s="124"/>
    </row>
    <row r="123" spans="1:12" ht="13.5" thickTop="1">
      <c r="A123" s="178"/>
      <c r="B123" s="142" t="s">
        <v>225</v>
      </c>
      <c r="C123" s="103">
        <v>0</v>
      </c>
      <c r="D123" s="102">
        <v>0</v>
      </c>
      <c r="E123" s="93">
        <f t="shared" ref="E123:E128" si="20">425*C123</f>
        <v>0</v>
      </c>
      <c r="F123" s="93">
        <v>0</v>
      </c>
      <c r="G123" s="93">
        <v>0</v>
      </c>
      <c r="H123" s="93">
        <v>0</v>
      </c>
      <c r="I123" s="91">
        <f t="shared" ref="I123:I146" si="21">38.35 * C123</f>
        <v>0</v>
      </c>
      <c r="J123" s="91">
        <f>96 * C123</f>
        <v>0</v>
      </c>
      <c r="K123" s="91">
        <f t="shared" ref="K123:K134" si="22">93.5*C123</f>
        <v>0</v>
      </c>
      <c r="L123" s="99">
        <f t="shared" ref="L123:L128" si="23">SUM(E123:K123)</f>
        <v>0</v>
      </c>
    </row>
    <row r="124" spans="1:12">
      <c r="A124" s="178"/>
      <c r="B124" s="138" t="s">
        <v>224</v>
      </c>
      <c r="C124" s="95">
        <v>6</v>
      </c>
      <c r="D124" s="94">
        <v>6</v>
      </c>
      <c r="E124" s="93">
        <f t="shared" si="20"/>
        <v>2550</v>
      </c>
      <c r="F124" s="97">
        <v>0</v>
      </c>
      <c r="G124" s="97">
        <v>0</v>
      </c>
      <c r="H124" s="97">
        <v>0</v>
      </c>
      <c r="I124" s="91">
        <v>222.3</v>
      </c>
      <c r="J124" s="91">
        <v>552</v>
      </c>
      <c r="K124" s="91">
        <v>616.5</v>
      </c>
      <c r="L124" s="90">
        <f t="shared" si="23"/>
        <v>3940.8</v>
      </c>
    </row>
    <row r="125" spans="1:12">
      <c r="A125" s="178"/>
      <c r="B125" s="138" t="s">
        <v>223</v>
      </c>
      <c r="C125" s="95">
        <v>8</v>
      </c>
      <c r="D125" s="94">
        <v>7</v>
      </c>
      <c r="E125" s="93">
        <f t="shared" si="20"/>
        <v>3400</v>
      </c>
      <c r="F125" s="97">
        <v>0</v>
      </c>
      <c r="G125" s="97">
        <v>0</v>
      </c>
      <c r="H125" s="97">
        <v>0</v>
      </c>
      <c r="I125" s="91">
        <v>296.39999999999998</v>
      </c>
      <c r="J125" s="91">
        <v>736</v>
      </c>
      <c r="K125" s="91">
        <v>822</v>
      </c>
      <c r="L125" s="90">
        <f t="shared" si="23"/>
        <v>5254.4</v>
      </c>
    </row>
    <row r="126" spans="1:12">
      <c r="A126" s="178"/>
      <c r="B126" s="138" t="s">
        <v>222</v>
      </c>
      <c r="C126" s="95">
        <v>0</v>
      </c>
      <c r="D126" s="94">
        <v>0</v>
      </c>
      <c r="E126" s="93">
        <f t="shared" si="20"/>
        <v>0</v>
      </c>
      <c r="F126" s="97">
        <v>0</v>
      </c>
      <c r="G126" s="97">
        <v>0</v>
      </c>
      <c r="H126" s="97">
        <v>0</v>
      </c>
      <c r="I126" s="91">
        <f t="shared" si="21"/>
        <v>0</v>
      </c>
      <c r="J126" s="91">
        <f>91*C126</f>
        <v>0</v>
      </c>
      <c r="K126" s="91">
        <f t="shared" si="22"/>
        <v>0</v>
      </c>
      <c r="L126" s="90">
        <f t="shared" si="23"/>
        <v>0</v>
      </c>
    </row>
    <row r="127" spans="1:12">
      <c r="A127" s="178"/>
      <c r="B127" s="138" t="s">
        <v>221</v>
      </c>
      <c r="C127" s="95">
        <v>19</v>
      </c>
      <c r="D127" s="94">
        <v>18.5</v>
      </c>
      <c r="E127" s="93">
        <f t="shared" si="20"/>
        <v>8075</v>
      </c>
      <c r="F127" s="97">
        <v>0</v>
      </c>
      <c r="G127" s="97">
        <v>0</v>
      </c>
      <c r="H127" s="97">
        <v>0</v>
      </c>
      <c r="I127" s="91">
        <v>703.95</v>
      </c>
      <c r="J127" s="91">
        <v>1748</v>
      </c>
      <c r="K127" s="91">
        <v>1952.25</v>
      </c>
      <c r="L127" s="90">
        <f t="shared" si="23"/>
        <v>12479.2</v>
      </c>
    </row>
    <row r="128" spans="1:12">
      <c r="A128" s="178"/>
      <c r="B128" s="138" t="s">
        <v>220</v>
      </c>
      <c r="C128" s="95">
        <v>8</v>
      </c>
      <c r="D128" s="94">
        <v>6</v>
      </c>
      <c r="E128" s="93">
        <f t="shared" si="20"/>
        <v>3400</v>
      </c>
      <c r="F128" s="97">
        <v>0</v>
      </c>
      <c r="G128" s="97">
        <v>0</v>
      </c>
      <c r="H128" s="97">
        <v>0</v>
      </c>
      <c r="I128" s="91">
        <v>296.39999999999998</v>
      </c>
      <c r="J128" s="91">
        <v>0</v>
      </c>
      <c r="K128" s="91">
        <v>822</v>
      </c>
      <c r="L128" s="90">
        <f t="shared" si="23"/>
        <v>4518.3999999999996</v>
      </c>
    </row>
    <row r="129" spans="1:12" s="158" customFormat="1">
      <c r="A129" s="178"/>
      <c r="B129" s="96" t="s">
        <v>219</v>
      </c>
      <c r="C129" s="162">
        <v>8</v>
      </c>
      <c r="D129" s="161">
        <v>6</v>
      </c>
      <c r="E129" s="91">
        <v>2550</v>
      </c>
      <c r="F129" s="160">
        <v>0</v>
      </c>
      <c r="G129" s="160">
        <v>0</v>
      </c>
      <c r="H129" s="160">
        <v>0</v>
      </c>
      <c r="I129" s="91">
        <v>296.39999999999998</v>
      </c>
      <c r="J129" s="91">
        <v>0</v>
      </c>
      <c r="K129" s="91">
        <v>822</v>
      </c>
      <c r="L129" s="159">
        <v>3253.0439999999999</v>
      </c>
    </row>
    <row r="130" spans="1:12" s="158" customFormat="1">
      <c r="A130" s="178"/>
      <c r="B130" s="96" t="s">
        <v>218</v>
      </c>
      <c r="C130" s="162">
        <v>12</v>
      </c>
      <c r="D130" s="161">
        <v>9</v>
      </c>
      <c r="E130" s="91">
        <v>3825</v>
      </c>
      <c r="F130" s="160">
        <v>0</v>
      </c>
      <c r="G130" s="160">
        <v>0</v>
      </c>
      <c r="H130" s="160">
        <v>0</v>
      </c>
      <c r="I130" s="91">
        <v>444.6</v>
      </c>
      <c r="J130" s="91">
        <v>0</v>
      </c>
      <c r="K130" s="91">
        <v>1233</v>
      </c>
      <c r="L130" s="159">
        <v>5284.56</v>
      </c>
    </row>
    <row r="131" spans="1:12">
      <c r="A131" s="178"/>
      <c r="B131" s="96" t="s">
        <v>217</v>
      </c>
      <c r="C131" s="95">
        <v>0</v>
      </c>
      <c r="D131" s="94">
        <v>0</v>
      </c>
      <c r="E131" s="93">
        <f t="shared" ref="E131:E147" si="24">425*C131</f>
        <v>0</v>
      </c>
      <c r="F131" s="97">
        <v>0</v>
      </c>
      <c r="G131" s="97">
        <v>0</v>
      </c>
      <c r="H131" s="97">
        <v>0</v>
      </c>
      <c r="I131" s="91">
        <f t="shared" si="21"/>
        <v>0</v>
      </c>
      <c r="J131" s="91">
        <f>91*C131</f>
        <v>0</v>
      </c>
      <c r="K131" s="91">
        <f t="shared" si="22"/>
        <v>0</v>
      </c>
      <c r="L131" s="90">
        <f t="shared" ref="L131:L147" si="25">SUM(E131:K131)</f>
        <v>0</v>
      </c>
    </row>
    <row r="132" spans="1:12">
      <c r="A132" s="178"/>
      <c r="B132" s="157" t="s">
        <v>278</v>
      </c>
      <c r="C132" s="95">
        <v>0</v>
      </c>
      <c r="D132" s="94">
        <v>0</v>
      </c>
      <c r="E132" s="93">
        <v>0</v>
      </c>
      <c r="F132" s="97">
        <v>0</v>
      </c>
      <c r="G132" s="97">
        <v>0</v>
      </c>
      <c r="H132" s="97">
        <v>0</v>
      </c>
      <c r="I132" s="91">
        <v>0</v>
      </c>
      <c r="J132" s="91">
        <v>0</v>
      </c>
      <c r="K132" s="91">
        <v>0</v>
      </c>
      <c r="L132" s="90">
        <v>0</v>
      </c>
    </row>
    <row r="133" spans="1:12">
      <c r="A133" s="178"/>
      <c r="B133" s="157" t="s">
        <v>216</v>
      </c>
      <c r="C133" s="95">
        <v>0</v>
      </c>
      <c r="D133" s="94">
        <v>0</v>
      </c>
      <c r="E133" s="93">
        <f t="shared" si="24"/>
        <v>0</v>
      </c>
      <c r="F133" s="97">
        <v>0</v>
      </c>
      <c r="G133" s="97">
        <v>0</v>
      </c>
      <c r="H133" s="97">
        <v>0</v>
      </c>
      <c r="I133" s="91">
        <f t="shared" si="21"/>
        <v>0</v>
      </c>
      <c r="J133" s="91">
        <f>91*C133</f>
        <v>0</v>
      </c>
      <c r="K133" s="91">
        <f t="shared" si="22"/>
        <v>0</v>
      </c>
      <c r="L133" s="90">
        <f t="shared" si="25"/>
        <v>0</v>
      </c>
    </row>
    <row r="134" spans="1:12">
      <c r="A134" s="178"/>
      <c r="B134" s="157" t="s">
        <v>215</v>
      </c>
      <c r="C134" s="95">
        <v>0</v>
      </c>
      <c r="D134" s="94">
        <v>0</v>
      </c>
      <c r="E134" s="93">
        <f t="shared" si="24"/>
        <v>0</v>
      </c>
      <c r="F134" s="97">
        <v>0</v>
      </c>
      <c r="G134" s="97">
        <v>0</v>
      </c>
      <c r="H134" s="97">
        <v>0</v>
      </c>
      <c r="I134" s="91">
        <f t="shared" si="21"/>
        <v>0</v>
      </c>
      <c r="J134" s="91">
        <f>91*C134</f>
        <v>0</v>
      </c>
      <c r="K134" s="91">
        <f t="shared" si="22"/>
        <v>0</v>
      </c>
      <c r="L134" s="90">
        <f t="shared" si="25"/>
        <v>0</v>
      </c>
    </row>
    <row r="135" spans="1:12">
      <c r="A135" s="178"/>
      <c r="B135" s="157" t="s">
        <v>279</v>
      </c>
      <c r="C135" s="95">
        <v>30</v>
      </c>
      <c r="D135" s="94">
        <v>30</v>
      </c>
      <c r="E135" s="93">
        <v>12750</v>
      </c>
      <c r="F135" s="97">
        <v>0</v>
      </c>
      <c r="G135" s="97">
        <v>0</v>
      </c>
      <c r="H135" s="97">
        <v>0</v>
      </c>
      <c r="I135" s="91">
        <v>1185.5999999999999</v>
      </c>
      <c r="J135" s="91">
        <v>2760</v>
      </c>
      <c r="K135" s="91">
        <v>3082.5</v>
      </c>
      <c r="L135" s="90">
        <v>19778.099999999999</v>
      </c>
    </row>
    <row r="136" spans="1:12">
      <c r="A136" s="178"/>
      <c r="B136" s="138" t="s">
        <v>214</v>
      </c>
      <c r="C136" s="95">
        <v>30</v>
      </c>
      <c r="D136" s="94">
        <v>30</v>
      </c>
      <c r="E136" s="93">
        <f t="shared" si="24"/>
        <v>12750</v>
      </c>
      <c r="F136" s="97">
        <v>0</v>
      </c>
      <c r="G136" s="97">
        <v>0</v>
      </c>
      <c r="H136" s="97">
        <v>0</v>
      </c>
      <c r="I136" s="91">
        <v>1185.5999999999999</v>
      </c>
      <c r="J136" s="91">
        <v>2760</v>
      </c>
      <c r="K136" s="91">
        <v>3082.5</v>
      </c>
      <c r="L136" s="90">
        <f t="shared" si="25"/>
        <v>19778.099999999999</v>
      </c>
    </row>
    <row r="137" spans="1:12">
      <c r="A137" s="178"/>
      <c r="B137" s="138" t="s">
        <v>213</v>
      </c>
      <c r="C137" s="95">
        <v>30</v>
      </c>
      <c r="D137" s="94">
        <v>30</v>
      </c>
      <c r="E137" s="93">
        <f t="shared" si="24"/>
        <v>12750</v>
      </c>
      <c r="F137" s="97">
        <v>0</v>
      </c>
      <c r="G137" s="97">
        <v>0</v>
      </c>
      <c r="H137" s="97">
        <v>0</v>
      </c>
      <c r="I137" s="91">
        <v>1185.5999999999999</v>
      </c>
      <c r="J137" s="91">
        <v>2760</v>
      </c>
      <c r="K137" s="91">
        <v>3082.5</v>
      </c>
      <c r="L137" s="90">
        <f t="shared" si="25"/>
        <v>19778.099999999999</v>
      </c>
    </row>
    <row r="138" spans="1:12">
      <c r="A138" s="178"/>
      <c r="B138" s="138" t="s">
        <v>212</v>
      </c>
      <c r="C138" s="95">
        <v>30</v>
      </c>
      <c r="D138" s="94">
        <v>30</v>
      </c>
      <c r="E138" s="93">
        <f t="shared" si="24"/>
        <v>12750</v>
      </c>
      <c r="F138" s="97">
        <v>0</v>
      </c>
      <c r="G138" s="97">
        <v>0</v>
      </c>
      <c r="H138" s="97">
        <v>0</v>
      </c>
      <c r="I138" s="91">
        <v>1185.5999999999999</v>
      </c>
      <c r="J138" s="91">
        <v>2760</v>
      </c>
      <c r="K138" s="91">
        <v>3082.5</v>
      </c>
      <c r="L138" s="90">
        <f t="shared" si="25"/>
        <v>19778.099999999999</v>
      </c>
    </row>
    <row r="139" spans="1:12">
      <c r="A139" s="178"/>
      <c r="B139" s="138" t="s">
        <v>211</v>
      </c>
      <c r="C139" s="95">
        <v>30</v>
      </c>
      <c r="D139" s="94">
        <v>30</v>
      </c>
      <c r="E139" s="93">
        <f t="shared" si="24"/>
        <v>12750</v>
      </c>
      <c r="F139" s="97">
        <v>0</v>
      </c>
      <c r="G139" s="97">
        <v>0</v>
      </c>
      <c r="H139" s="97">
        <v>0</v>
      </c>
      <c r="I139" s="91">
        <v>1185.5999999999999</v>
      </c>
      <c r="J139" s="91">
        <v>2760</v>
      </c>
      <c r="K139" s="91">
        <v>3082.5</v>
      </c>
      <c r="L139" s="90">
        <f t="shared" si="25"/>
        <v>19778.099999999999</v>
      </c>
    </row>
    <row r="140" spans="1:12">
      <c r="A140" s="178"/>
      <c r="B140" s="138" t="s">
        <v>210</v>
      </c>
      <c r="C140" s="95">
        <v>30</v>
      </c>
      <c r="D140" s="94">
        <v>30</v>
      </c>
      <c r="E140" s="93">
        <f t="shared" si="24"/>
        <v>12750</v>
      </c>
      <c r="F140" s="97">
        <v>0</v>
      </c>
      <c r="G140" s="97">
        <v>0</v>
      </c>
      <c r="H140" s="97">
        <v>0</v>
      </c>
      <c r="I140" s="91">
        <v>1185.5999999999999</v>
      </c>
      <c r="J140" s="91">
        <v>2760</v>
      </c>
      <c r="K140" s="91">
        <v>3082.5</v>
      </c>
      <c r="L140" s="90">
        <f t="shared" si="25"/>
        <v>19778.099999999999</v>
      </c>
    </row>
    <row r="141" spans="1:12">
      <c r="A141" s="178"/>
      <c r="B141" s="138" t="s">
        <v>209</v>
      </c>
      <c r="C141" s="95">
        <v>30</v>
      </c>
      <c r="D141" s="94">
        <v>30</v>
      </c>
      <c r="E141" s="93">
        <f t="shared" si="24"/>
        <v>12750</v>
      </c>
      <c r="F141" s="97">
        <v>0</v>
      </c>
      <c r="G141" s="97">
        <v>0</v>
      </c>
      <c r="H141" s="97">
        <v>0</v>
      </c>
      <c r="I141" s="91">
        <v>1185.5999999999999</v>
      </c>
      <c r="J141" s="91">
        <v>2760</v>
      </c>
      <c r="K141" s="91">
        <v>3082.5</v>
      </c>
      <c r="L141" s="90">
        <f t="shared" si="25"/>
        <v>19778.099999999999</v>
      </c>
    </row>
    <row r="142" spans="1:12">
      <c r="A142" s="178"/>
      <c r="B142" s="138" t="s">
        <v>208</v>
      </c>
      <c r="C142" s="95">
        <v>32</v>
      </c>
      <c r="D142" s="94">
        <v>24</v>
      </c>
      <c r="E142" s="93">
        <f t="shared" si="24"/>
        <v>13600</v>
      </c>
      <c r="F142" s="97">
        <v>0</v>
      </c>
      <c r="G142" s="97">
        <v>0</v>
      </c>
      <c r="H142" s="97">
        <v>0</v>
      </c>
      <c r="I142" s="91">
        <f t="shared" si="21"/>
        <v>1227.2</v>
      </c>
      <c r="J142" s="91">
        <v>0</v>
      </c>
      <c r="K142" s="91">
        <v>3288</v>
      </c>
      <c r="L142" s="90">
        <f t="shared" si="25"/>
        <v>18115.2</v>
      </c>
    </row>
    <row r="143" spans="1:12">
      <c r="A143" s="178"/>
      <c r="B143" s="138" t="s">
        <v>268</v>
      </c>
      <c r="C143" s="95">
        <v>32</v>
      </c>
      <c r="D143" s="94">
        <v>24</v>
      </c>
      <c r="E143" s="93">
        <f t="shared" si="24"/>
        <v>13600</v>
      </c>
      <c r="F143" s="97">
        <v>0</v>
      </c>
      <c r="G143" s="97">
        <v>0</v>
      </c>
      <c r="H143" s="97">
        <v>0</v>
      </c>
      <c r="I143" s="91">
        <f t="shared" si="21"/>
        <v>1227.2</v>
      </c>
      <c r="J143" s="91">
        <v>0</v>
      </c>
      <c r="K143" s="91">
        <v>3288</v>
      </c>
      <c r="L143" s="90">
        <f t="shared" si="25"/>
        <v>18115.2</v>
      </c>
    </row>
    <row r="144" spans="1:12">
      <c r="A144" s="178"/>
      <c r="B144" s="138" t="s">
        <v>206</v>
      </c>
      <c r="C144" s="156">
        <v>32</v>
      </c>
      <c r="D144" s="155">
        <v>24</v>
      </c>
      <c r="E144" s="93">
        <f t="shared" si="24"/>
        <v>13600</v>
      </c>
      <c r="F144" s="97">
        <v>0</v>
      </c>
      <c r="G144" s="97">
        <v>0</v>
      </c>
      <c r="H144" s="97">
        <v>0</v>
      </c>
      <c r="I144" s="91">
        <f t="shared" si="21"/>
        <v>1227.2</v>
      </c>
      <c r="J144" s="91">
        <v>0</v>
      </c>
      <c r="K144" s="91">
        <v>3288</v>
      </c>
      <c r="L144" s="90">
        <f t="shared" si="25"/>
        <v>18115.2</v>
      </c>
    </row>
    <row r="145" spans="1:12">
      <c r="A145" s="178"/>
      <c r="B145" s="138" t="s">
        <v>205</v>
      </c>
      <c r="C145" s="156">
        <v>32</v>
      </c>
      <c r="D145" s="155">
        <v>24</v>
      </c>
      <c r="E145" s="93">
        <f t="shared" si="24"/>
        <v>13600</v>
      </c>
      <c r="F145" s="97">
        <v>0</v>
      </c>
      <c r="G145" s="97">
        <v>0</v>
      </c>
      <c r="H145" s="97">
        <v>0</v>
      </c>
      <c r="I145" s="91">
        <f t="shared" si="21"/>
        <v>1227.2</v>
      </c>
      <c r="J145" s="91">
        <v>0</v>
      </c>
      <c r="K145" s="91">
        <v>3288</v>
      </c>
      <c r="L145" s="90">
        <f t="shared" si="25"/>
        <v>18115.2</v>
      </c>
    </row>
    <row r="146" spans="1:12">
      <c r="A146" s="178"/>
      <c r="B146" s="138" t="s">
        <v>204</v>
      </c>
      <c r="C146" s="156">
        <v>32</v>
      </c>
      <c r="D146" s="155">
        <v>24</v>
      </c>
      <c r="E146" s="93">
        <f t="shared" si="24"/>
        <v>13600</v>
      </c>
      <c r="F146" s="97">
        <v>0</v>
      </c>
      <c r="G146" s="97">
        <v>0</v>
      </c>
      <c r="H146" s="97">
        <v>0</v>
      </c>
      <c r="I146" s="91">
        <f t="shared" si="21"/>
        <v>1227.2</v>
      </c>
      <c r="J146" s="91">
        <v>0</v>
      </c>
      <c r="K146" s="91">
        <v>3288</v>
      </c>
      <c r="L146" s="163">
        <f t="shared" si="25"/>
        <v>18115.2</v>
      </c>
    </row>
    <row r="147" spans="1:12" ht="13.5" thickBot="1">
      <c r="A147" s="178"/>
      <c r="B147" s="137" t="s">
        <v>203</v>
      </c>
      <c r="C147" s="136">
        <v>30</v>
      </c>
      <c r="D147" s="135">
        <v>30</v>
      </c>
      <c r="E147" s="93">
        <f t="shared" si="24"/>
        <v>12750</v>
      </c>
      <c r="F147" s="97">
        <v>0</v>
      </c>
      <c r="G147" s="92">
        <v>0</v>
      </c>
      <c r="H147" s="92">
        <v>0</v>
      </c>
      <c r="I147" s="91">
        <v>1185.5999999999999</v>
      </c>
      <c r="J147" s="91">
        <v>2760</v>
      </c>
      <c r="K147" s="91">
        <v>3082.5</v>
      </c>
      <c r="L147" s="144">
        <f t="shared" si="25"/>
        <v>19778.099999999999</v>
      </c>
    </row>
    <row r="148" spans="1:12" ht="6" customHeight="1">
      <c r="B148" s="120"/>
      <c r="C148" s="119"/>
      <c r="D148" s="118"/>
      <c r="E148" s="117"/>
      <c r="F148" s="117"/>
      <c r="G148" s="117"/>
      <c r="H148" s="117"/>
      <c r="I148" s="117"/>
      <c r="J148" s="117"/>
      <c r="K148" s="117"/>
      <c r="L148" s="117"/>
    </row>
    <row r="149" spans="1:12" s="123" customFormat="1" ht="13.5" customHeight="1" thickBot="1">
      <c r="B149" s="176" t="s">
        <v>202</v>
      </c>
      <c r="C149" s="176"/>
      <c r="D149" s="176"/>
      <c r="E149" s="176"/>
      <c r="F149" s="176"/>
      <c r="G149" s="176"/>
      <c r="H149" s="176"/>
      <c r="I149" s="176"/>
      <c r="J149" s="176"/>
      <c r="K149" s="177" t="s">
        <v>174</v>
      </c>
      <c r="L149" s="177"/>
    </row>
    <row r="150" spans="1:12" s="122" customFormat="1" ht="13.5" thickTop="1">
      <c r="A150" s="175" t="s">
        <v>176</v>
      </c>
      <c r="B150" s="130" t="s">
        <v>173</v>
      </c>
      <c r="C150" s="129" t="s">
        <v>172</v>
      </c>
      <c r="D150" s="128" t="s">
        <v>171</v>
      </c>
      <c r="E150" s="127" t="s">
        <v>170</v>
      </c>
      <c r="F150" s="127" t="s">
        <v>169</v>
      </c>
      <c r="G150" s="127" t="s">
        <v>168</v>
      </c>
      <c r="H150" s="127" t="s">
        <v>167</v>
      </c>
      <c r="I150" s="127" t="s">
        <v>166</v>
      </c>
      <c r="J150" s="127" t="s">
        <v>62</v>
      </c>
      <c r="K150" s="127" t="s">
        <v>31</v>
      </c>
      <c r="L150" s="126" t="s">
        <v>165</v>
      </c>
    </row>
    <row r="151" spans="1:12" s="121" customFormat="1" ht="13.5" thickBot="1">
      <c r="A151" s="175"/>
      <c r="B151" s="125"/>
      <c r="C151" s="108"/>
      <c r="D151" s="107"/>
      <c r="E151" s="106"/>
      <c r="F151" s="106"/>
      <c r="G151" s="106"/>
      <c r="H151" s="106"/>
      <c r="I151" s="105" t="s">
        <v>277</v>
      </c>
      <c r="J151" s="105" t="s">
        <v>254</v>
      </c>
      <c r="K151" s="105" t="s">
        <v>276</v>
      </c>
      <c r="L151" s="124"/>
    </row>
    <row r="152" spans="1:12" ht="13.5" thickTop="1">
      <c r="A152" s="178"/>
      <c r="B152" s="142" t="s">
        <v>225</v>
      </c>
      <c r="C152" s="103">
        <v>0</v>
      </c>
      <c r="D152" s="102">
        <v>0</v>
      </c>
      <c r="E152" s="93">
        <f t="shared" ref="E152:E158" si="26">D152*375</f>
        <v>0</v>
      </c>
      <c r="F152" s="93">
        <v>0</v>
      </c>
      <c r="G152" s="93">
        <v>0</v>
      </c>
      <c r="H152" s="93">
        <v>0</v>
      </c>
      <c r="I152" s="91">
        <f t="shared" ref="I152:I176" si="27">38.35*C152</f>
        <v>0</v>
      </c>
      <c r="J152" s="91">
        <f t="shared" ref="J152:J170" si="28">96*C152</f>
        <v>0</v>
      </c>
      <c r="K152" s="91">
        <f t="shared" ref="K152:K176" si="29">93.5*C152</f>
        <v>0</v>
      </c>
      <c r="L152" s="99">
        <f t="shared" ref="L152:L158" si="30">SUM(E152:K152)</f>
        <v>0</v>
      </c>
    </row>
    <row r="153" spans="1:12">
      <c r="A153" s="178"/>
      <c r="B153" s="138" t="s">
        <v>224</v>
      </c>
      <c r="C153" s="95">
        <v>0</v>
      </c>
      <c r="D153" s="94">
        <v>0</v>
      </c>
      <c r="E153" s="93">
        <f t="shared" si="26"/>
        <v>0</v>
      </c>
      <c r="F153" s="97">
        <v>0</v>
      </c>
      <c r="G153" s="97">
        <v>0</v>
      </c>
      <c r="H153" s="97">
        <v>0</v>
      </c>
      <c r="I153" s="91">
        <f t="shared" si="27"/>
        <v>0</v>
      </c>
      <c r="J153" s="91">
        <f t="shared" si="28"/>
        <v>0</v>
      </c>
      <c r="K153" s="91">
        <f t="shared" si="29"/>
        <v>0</v>
      </c>
      <c r="L153" s="90">
        <f t="shared" si="30"/>
        <v>0</v>
      </c>
    </row>
    <row r="154" spans="1:12">
      <c r="A154" s="178"/>
      <c r="B154" s="138" t="s">
        <v>223</v>
      </c>
      <c r="C154" s="95">
        <v>0</v>
      </c>
      <c r="D154" s="94">
        <v>0</v>
      </c>
      <c r="E154" s="93">
        <f t="shared" si="26"/>
        <v>0</v>
      </c>
      <c r="F154" s="97">
        <v>0</v>
      </c>
      <c r="G154" s="97">
        <v>0</v>
      </c>
      <c r="H154" s="97">
        <v>0</v>
      </c>
      <c r="I154" s="91">
        <f t="shared" si="27"/>
        <v>0</v>
      </c>
      <c r="J154" s="91">
        <f t="shared" si="28"/>
        <v>0</v>
      </c>
      <c r="K154" s="91">
        <f t="shared" si="29"/>
        <v>0</v>
      </c>
      <c r="L154" s="90">
        <f t="shared" si="30"/>
        <v>0</v>
      </c>
    </row>
    <row r="155" spans="1:12">
      <c r="A155" s="178"/>
      <c r="B155" s="138" t="s">
        <v>222</v>
      </c>
      <c r="C155" s="95">
        <v>0</v>
      </c>
      <c r="D155" s="94">
        <v>0</v>
      </c>
      <c r="E155" s="93">
        <f t="shared" si="26"/>
        <v>0</v>
      </c>
      <c r="F155" s="97">
        <v>0</v>
      </c>
      <c r="G155" s="97">
        <v>0</v>
      </c>
      <c r="H155" s="97">
        <v>0</v>
      </c>
      <c r="I155" s="91">
        <f t="shared" si="27"/>
        <v>0</v>
      </c>
      <c r="J155" s="91">
        <f t="shared" si="28"/>
        <v>0</v>
      </c>
      <c r="K155" s="91">
        <f t="shared" si="29"/>
        <v>0</v>
      </c>
      <c r="L155" s="90">
        <f t="shared" si="30"/>
        <v>0</v>
      </c>
    </row>
    <row r="156" spans="1:12">
      <c r="A156" s="178"/>
      <c r="B156" s="138" t="s">
        <v>221</v>
      </c>
      <c r="C156" s="95">
        <v>0</v>
      </c>
      <c r="D156" s="94">
        <v>0</v>
      </c>
      <c r="E156" s="93">
        <f t="shared" si="26"/>
        <v>0</v>
      </c>
      <c r="F156" s="97">
        <v>0</v>
      </c>
      <c r="G156" s="97">
        <v>0</v>
      </c>
      <c r="H156" s="97">
        <v>0</v>
      </c>
      <c r="I156" s="91">
        <f t="shared" si="27"/>
        <v>0</v>
      </c>
      <c r="J156" s="91">
        <f t="shared" si="28"/>
        <v>0</v>
      </c>
      <c r="K156" s="91">
        <f t="shared" si="29"/>
        <v>0</v>
      </c>
      <c r="L156" s="90">
        <f t="shared" si="30"/>
        <v>0</v>
      </c>
    </row>
    <row r="157" spans="1:12">
      <c r="A157" s="178"/>
      <c r="B157" s="138" t="s">
        <v>220</v>
      </c>
      <c r="C157" s="95">
        <v>0</v>
      </c>
      <c r="D157" s="94">
        <v>0</v>
      </c>
      <c r="E157" s="93">
        <f t="shared" si="26"/>
        <v>0</v>
      </c>
      <c r="F157" s="97">
        <v>0</v>
      </c>
      <c r="G157" s="97">
        <v>0</v>
      </c>
      <c r="H157" s="97">
        <v>0</v>
      </c>
      <c r="I157" s="91">
        <f t="shared" si="27"/>
        <v>0</v>
      </c>
      <c r="J157" s="91">
        <f t="shared" si="28"/>
        <v>0</v>
      </c>
      <c r="K157" s="91">
        <f t="shared" si="29"/>
        <v>0</v>
      </c>
      <c r="L157" s="90">
        <f t="shared" si="30"/>
        <v>0</v>
      </c>
    </row>
    <row r="158" spans="1:12" s="158" customFormat="1">
      <c r="A158" s="178"/>
      <c r="B158" s="96" t="s">
        <v>219</v>
      </c>
      <c r="C158" s="162">
        <v>0</v>
      </c>
      <c r="D158" s="161">
        <v>0</v>
      </c>
      <c r="E158" s="91">
        <f t="shared" si="26"/>
        <v>0</v>
      </c>
      <c r="F158" s="160">
        <v>0</v>
      </c>
      <c r="G158" s="160">
        <v>0</v>
      </c>
      <c r="H158" s="160">
        <v>0</v>
      </c>
      <c r="I158" s="91">
        <f t="shared" si="27"/>
        <v>0</v>
      </c>
      <c r="J158" s="91">
        <f t="shared" si="28"/>
        <v>0</v>
      </c>
      <c r="K158" s="91">
        <f t="shared" si="29"/>
        <v>0</v>
      </c>
      <c r="L158" s="159">
        <f t="shared" si="30"/>
        <v>0</v>
      </c>
    </row>
    <row r="159" spans="1:12" s="158" customFormat="1">
      <c r="A159" s="178"/>
      <c r="B159" s="96" t="s">
        <v>218</v>
      </c>
      <c r="C159" s="162">
        <v>0</v>
      </c>
      <c r="D159" s="161">
        <v>0</v>
      </c>
      <c r="E159" s="91">
        <v>0</v>
      </c>
      <c r="F159" s="160">
        <v>0</v>
      </c>
      <c r="G159" s="160">
        <v>0</v>
      </c>
      <c r="H159" s="160">
        <v>0</v>
      </c>
      <c r="I159" s="91">
        <f t="shared" si="27"/>
        <v>0</v>
      </c>
      <c r="J159" s="91">
        <f t="shared" si="28"/>
        <v>0</v>
      </c>
      <c r="K159" s="91">
        <f t="shared" si="29"/>
        <v>0</v>
      </c>
      <c r="L159" s="159">
        <v>0</v>
      </c>
    </row>
    <row r="160" spans="1:12">
      <c r="A160" s="178"/>
      <c r="B160" s="96" t="s">
        <v>217</v>
      </c>
      <c r="C160" s="95">
        <v>0</v>
      </c>
      <c r="D160" s="94">
        <v>0</v>
      </c>
      <c r="E160" s="93">
        <f t="shared" ref="E160:E175" si="31">D160*375</f>
        <v>0</v>
      </c>
      <c r="F160" s="97">
        <v>0</v>
      </c>
      <c r="G160" s="97">
        <v>0</v>
      </c>
      <c r="H160" s="97">
        <v>0</v>
      </c>
      <c r="I160" s="91">
        <f t="shared" si="27"/>
        <v>0</v>
      </c>
      <c r="J160" s="91">
        <f t="shared" si="28"/>
        <v>0</v>
      </c>
      <c r="K160" s="91">
        <f t="shared" si="29"/>
        <v>0</v>
      </c>
      <c r="L160" s="90">
        <f>SUM(E160:K160)</f>
        <v>0</v>
      </c>
    </row>
    <row r="161" spans="1:12">
      <c r="A161" s="178"/>
      <c r="B161" s="157" t="s">
        <v>278</v>
      </c>
      <c r="C161" s="95">
        <v>0</v>
      </c>
      <c r="D161" s="94">
        <v>0</v>
      </c>
      <c r="E161" s="93">
        <v>0</v>
      </c>
      <c r="F161" s="97">
        <v>0</v>
      </c>
      <c r="G161" s="97">
        <v>0</v>
      </c>
      <c r="H161" s="97">
        <v>0</v>
      </c>
      <c r="I161" s="91">
        <v>0</v>
      </c>
      <c r="J161" s="91">
        <v>0</v>
      </c>
      <c r="K161" s="91">
        <v>0</v>
      </c>
      <c r="L161" s="90">
        <v>0</v>
      </c>
    </row>
    <row r="162" spans="1:12">
      <c r="A162" s="178"/>
      <c r="B162" s="157" t="s">
        <v>216</v>
      </c>
      <c r="C162" s="95">
        <v>0</v>
      </c>
      <c r="D162" s="94">
        <v>0</v>
      </c>
      <c r="E162" s="93">
        <f t="shared" si="31"/>
        <v>0</v>
      </c>
      <c r="F162" s="97">
        <v>0</v>
      </c>
      <c r="G162" s="97">
        <v>0</v>
      </c>
      <c r="H162" s="97">
        <v>0</v>
      </c>
      <c r="I162" s="91">
        <f t="shared" si="27"/>
        <v>0</v>
      </c>
      <c r="J162" s="91">
        <f t="shared" si="28"/>
        <v>0</v>
      </c>
      <c r="K162" s="91">
        <f t="shared" si="29"/>
        <v>0</v>
      </c>
      <c r="L162" s="90">
        <f>SUM(E162:K162)</f>
        <v>0</v>
      </c>
    </row>
    <row r="163" spans="1:12">
      <c r="A163" s="178"/>
      <c r="B163" s="157" t="s">
        <v>215</v>
      </c>
      <c r="C163" s="95">
        <v>0</v>
      </c>
      <c r="D163" s="94">
        <v>0</v>
      </c>
      <c r="E163" s="93">
        <f t="shared" si="31"/>
        <v>0</v>
      </c>
      <c r="F163" s="97">
        <v>0</v>
      </c>
      <c r="G163" s="97">
        <v>0</v>
      </c>
      <c r="H163" s="97">
        <v>0</v>
      </c>
      <c r="I163" s="91">
        <f t="shared" si="27"/>
        <v>0</v>
      </c>
      <c r="J163" s="91">
        <f t="shared" si="28"/>
        <v>0</v>
      </c>
      <c r="K163" s="91">
        <f t="shared" si="29"/>
        <v>0</v>
      </c>
      <c r="L163" s="90">
        <v>0</v>
      </c>
    </row>
    <row r="164" spans="1:12">
      <c r="A164" s="178"/>
      <c r="B164" s="157" t="s">
        <v>279</v>
      </c>
      <c r="C164" s="95">
        <v>16</v>
      </c>
      <c r="D164" s="94">
        <v>12</v>
      </c>
      <c r="E164" s="93">
        <v>4500</v>
      </c>
      <c r="F164" s="97">
        <v>0</v>
      </c>
      <c r="G164" s="97">
        <v>0</v>
      </c>
      <c r="H164" s="97">
        <v>0</v>
      </c>
      <c r="I164" s="91">
        <v>592.79999999999995</v>
      </c>
      <c r="J164" s="91">
        <v>0</v>
      </c>
      <c r="K164" s="91">
        <v>1644</v>
      </c>
      <c r="L164" s="90">
        <v>6736.8</v>
      </c>
    </row>
    <row r="165" spans="1:12">
      <c r="A165" s="178"/>
      <c r="B165" s="157" t="s">
        <v>214</v>
      </c>
      <c r="C165" s="95">
        <v>0</v>
      </c>
      <c r="D165" s="94">
        <v>0</v>
      </c>
      <c r="E165" s="93">
        <f t="shared" si="31"/>
        <v>0</v>
      </c>
      <c r="F165" s="97">
        <v>0</v>
      </c>
      <c r="G165" s="97">
        <v>0</v>
      </c>
      <c r="H165" s="97">
        <v>0</v>
      </c>
      <c r="I165" s="91">
        <f t="shared" si="27"/>
        <v>0</v>
      </c>
      <c r="J165" s="91">
        <f t="shared" si="28"/>
        <v>0</v>
      </c>
      <c r="K165" s="91">
        <f t="shared" si="29"/>
        <v>0</v>
      </c>
      <c r="L165" s="90">
        <f t="shared" ref="L165:L176" si="32">SUM(E165:K165)</f>
        <v>0</v>
      </c>
    </row>
    <row r="166" spans="1:12">
      <c r="A166" s="178"/>
      <c r="B166" s="138" t="s">
        <v>213</v>
      </c>
      <c r="C166" s="95">
        <v>6</v>
      </c>
      <c r="D166" s="94">
        <v>6</v>
      </c>
      <c r="E166" s="93">
        <f t="shared" si="31"/>
        <v>2250</v>
      </c>
      <c r="F166" s="97">
        <v>0</v>
      </c>
      <c r="G166" s="97">
        <v>0</v>
      </c>
      <c r="H166" s="97">
        <v>0</v>
      </c>
      <c r="I166" s="91">
        <v>222.3</v>
      </c>
      <c r="J166" s="91">
        <v>552</v>
      </c>
      <c r="K166" s="91">
        <v>616.5</v>
      </c>
      <c r="L166" s="90">
        <f t="shared" si="32"/>
        <v>3640.8</v>
      </c>
    </row>
    <row r="167" spans="1:12">
      <c r="A167" s="178"/>
      <c r="B167" s="138" t="s">
        <v>212</v>
      </c>
      <c r="C167" s="95">
        <v>7</v>
      </c>
      <c r="D167" s="94">
        <v>8</v>
      </c>
      <c r="E167" s="93">
        <f t="shared" si="31"/>
        <v>3000</v>
      </c>
      <c r="F167" s="97">
        <v>0</v>
      </c>
      <c r="G167" s="97">
        <v>0</v>
      </c>
      <c r="H167" s="97">
        <v>0</v>
      </c>
      <c r="I167" s="91">
        <v>259.35000000000002</v>
      </c>
      <c r="J167" s="91">
        <v>644</v>
      </c>
      <c r="K167" s="91">
        <v>719.25</v>
      </c>
      <c r="L167" s="90">
        <f t="shared" si="32"/>
        <v>4622.6000000000004</v>
      </c>
    </row>
    <row r="168" spans="1:12">
      <c r="A168" s="178"/>
      <c r="B168" s="138" t="s">
        <v>211</v>
      </c>
      <c r="C168" s="95">
        <v>0</v>
      </c>
      <c r="D168" s="94">
        <v>0</v>
      </c>
      <c r="E168" s="93">
        <f t="shared" si="31"/>
        <v>0</v>
      </c>
      <c r="F168" s="97">
        <v>0</v>
      </c>
      <c r="G168" s="97">
        <v>0</v>
      </c>
      <c r="H168" s="97">
        <v>0</v>
      </c>
      <c r="I168" s="91">
        <f t="shared" si="27"/>
        <v>0</v>
      </c>
      <c r="J168" s="91">
        <f t="shared" si="28"/>
        <v>0</v>
      </c>
      <c r="K168" s="91">
        <f t="shared" si="29"/>
        <v>0</v>
      </c>
      <c r="L168" s="90">
        <f t="shared" si="32"/>
        <v>0</v>
      </c>
    </row>
    <row r="169" spans="1:12">
      <c r="A169" s="178"/>
      <c r="B169" s="138" t="s">
        <v>210</v>
      </c>
      <c r="C169" s="95">
        <v>29</v>
      </c>
      <c r="D169" s="94">
        <v>28.5</v>
      </c>
      <c r="E169" s="93">
        <f t="shared" si="31"/>
        <v>10687.5</v>
      </c>
      <c r="F169" s="97">
        <v>0</v>
      </c>
      <c r="G169" s="97">
        <v>0</v>
      </c>
      <c r="H169" s="97">
        <v>0</v>
      </c>
      <c r="I169" s="91">
        <v>1074.45</v>
      </c>
      <c r="J169" s="91">
        <v>2668</v>
      </c>
      <c r="K169" s="91">
        <v>2979.75</v>
      </c>
      <c r="L169" s="90">
        <f t="shared" si="32"/>
        <v>17409.7</v>
      </c>
    </row>
    <row r="170" spans="1:12">
      <c r="A170" s="178"/>
      <c r="B170" s="138" t="s">
        <v>209</v>
      </c>
      <c r="C170" s="95">
        <v>0</v>
      </c>
      <c r="D170" s="94">
        <v>0</v>
      </c>
      <c r="E170" s="93">
        <f t="shared" si="31"/>
        <v>0</v>
      </c>
      <c r="F170" s="97">
        <v>0</v>
      </c>
      <c r="G170" s="97">
        <v>0</v>
      </c>
      <c r="H170" s="97">
        <v>0</v>
      </c>
      <c r="I170" s="91">
        <f t="shared" si="27"/>
        <v>0</v>
      </c>
      <c r="J170" s="91">
        <f t="shared" si="28"/>
        <v>0</v>
      </c>
      <c r="K170" s="91">
        <f t="shared" si="29"/>
        <v>0</v>
      </c>
      <c r="L170" s="90">
        <f t="shared" si="32"/>
        <v>0</v>
      </c>
    </row>
    <row r="171" spans="1:12">
      <c r="A171" s="178"/>
      <c r="B171" s="138" t="s">
        <v>208</v>
      </c>
      <c r="C171" s="95">
        <v>16</v>
      </c>
      <c r="D171" s="94">
        <v>12</v>
      </c>
      <c r="E171" s="93">
        <f t="shared" si="31"/>
        <v>4500</v>
      </c>
      <c r="F171" s="97">
        <v>0</v>
      </c>
      <c r="G171" s="97">
        <v>0</v>
      </c>
      <c r="H171" s="97">
        <v>0</v>
      </c>
      <c r="I171" s="91">
        <v>592.79999999999995</v>
      </c>
      <c r="J171" s="91">
        <v>0</v>
      </c>
      <c r="K171" s="91">
        <v>1644</v>
      </c>
      <c r="L171" s="90">
        <f t="shared" si="32"/>
        <v>6736.8</v>
      </c>
    </row>
    <row r="172" spans="1:12">
      <c r="A172" s="178"/>
      <c r="B172" s="138" t="s">
        <v>207</v>
      </c>
      <c r="C172" s="95">
        <v>16</v>
      </c>
      <c r="D172" s="94">
        <v>12</v>
      </c>
      <c r="E172" s="93">
        <f t="shared" si="31"/>
        <v>4500</v>
      </c>
      <c r="F172" s="97">
        <v>0</v>
      </c>
      <c r="G172" s="97">
        <v>0</v>
      </c>
      <c r="H172" s="97">
        <v>0</v>
      </c>
      <c r="I172" s="91">
        <v>592.79999999999995</v>
      </c>
      <c r="J172" s="91">
        <v>0</v>
      </c>
      <c r="K172" s="91">
        <v>1644</v>
      </c>
      <c r="L172" s="90">
        <f t="shared" si="32"/>
        <v>6736.8</v>
      </c>
    </row>
    <row r="173" spans="1:12">
      <c r="A173" s="178"/>
      <c r="B173" s="138" t="s">
        <v>206</v>
      </c>
      <c r="C173" s="156">
        <v>16</v>
      </c>
      <c r="D173" s="155">
        <v>12</v>
      </c>
      <c r="E173" s="93">
        <f t="shared" si="31"/>
        <v>4500</v>
      </c>
      <c r="F173" s="97">
        <v>0</v>
      </c>
      <c r="G173" s="97">
        <v>0</v>
      </c>
      <c r="H173" s="97">
        <v>0</v>
      </c>
      <c r="I173" s="91">
        <v>592.79999999999995</v>
      </c>
      <c r="J173" s="91">
        <v>0</v>
      </c>
      <c r="K173" s="91">
        <v>1644</v>
      </c>
      <c r="L173" s="90">
        <f t="shared" si="32"/>
        <v>6736.8</v>
      </c>
    </row>
    <row r="174" spans="1:12">
      <c r="A174" s="178"/>
      <c r="B174" s="138" t="s">
        <v>205</v>
      </c>
      <c r="C174" s="156">
        <v>16</v>
      </c>
      <c r="D174" s="155">
        <v>12</v>
      </c>
      <c r="E174" s="93">
        <f t="shared" si="31"/>
        <v>4500</v>
      </c>
      <c r="F174" s="97">
        <v>0</v>
      </c>
      <c r="G174" s="97">
        <v>0</v>
      </c>
      <c r="H174" s="97">
        <v>0</v>
      </c>
      <c r="I174" s="91">
        <v>592.79999999999995</v>
      </c>
      <c r="J174" s="91">
        <v>0</v>
      </c>
      <c r="K174" s="91">
        <v>1644</v>
      </c>
      <c r="L174" s="90">
        <f t="shared" si="32"/>
        <v>6736.8</v>
      </c>
    </row>
    <row r="175" spans="1:12">
      <c r="A175" s="178"/>
      <c r="B175" s="138" t="s">
        <v>204</v>
      </c>
      <c r="C175" s="156">
        <v>16</v>
      </c>
      <c r="D175" s="155">
        <v>12</v>
      </c>
      <c r="E175" s="93">
        <f t="shared" si="31"/>
        <v>4500</v>
      </c>
      <c r="F175" s="97">
        <v>0</v>
      </c>
      <c r="G175" s="97">
        <v>0</v>
      </c>
      <c r="H175" s="97">
        <v>0</v>
      </c>
      <c r="I175" s="91">
        <v>592.79999999999995</v>
      </c>
      <c r="J175" s="91">
        <v>0</v>
      </c>
      <c r="K175" s="91">
        <v>1644</v>
      </c>
      <c r="L175" s="90">
        <f t="shared" si="32"/>
        <v>6736.8</v>
      </c>
    </row>
    <row r="176" spans="1:12" ht="13.5" thickBot="1">
      <c r="A176" s="178"/>
      <c r="B176" s="137" t="s">
        <v>203</v>
      </c>
      <c r="C176" s="136">
        <v>0</v>
      </c>
      <c r="D176" s="135">
        <v>0</v>
      </c>
      <c r="E176" s="93">
        <f>D176*37</f>
        <v>0</v>
      </c>
      <c r="F176" s="97">
        <v>0</v>
      </c>
      <c r="G176" s="97">
        <v>0</v>
      </c>
      <c r="H176" s="97">
        <v>0</v>
      </c>
      <c r="I176" s="91">
        <f t="shared" si="27"/>
        <v>0</v>
      </c>
      <c r="J176" s="91">
        <v>0</v>
      </c>
      <c r="K176" s="91">
        <f t="shared" si="29"/>
        <v>0</v>
      </c>
      <c r="L176" s="144">
        <f t="shared" si="32"/>
        <v>0</v>
      </c>
    </row>
    <row r="177" spans="1:12">
      <c r="A177" s="100"/>
      <c r="B177" s="154" t="s">
        <v>199</v>
      </c>
      <c r="C177" s="153"/>
      <c r="D177" s="152"/>
      <c r="E177" s="131"/>
      <c r="F177" s="131"/>
      <c r="G177" s="131"/>
      <c r="H177" s="131"/>
      <c r="I177" s="131"/>
      <c r="J177" s="131"/>
      <c r="K177" s="131"/>
      <c r="L177" s="131"/>
    </row>
    <row r="178" spans="1:12">
      <c r="B178" s="180" t="s">
        <v>200</v>
      </c>
      <c r="C178" s="180"/>
      <c r="D178" s="180"/>
      <c r="E178" s="180"/>
      <c r="F178" s="180"/>
      <c r="G178" s="180"/>
      <c r="H178" s="180"/>
      <c r="I178" s="180"/>
      <c r="J178" s="180"/>
    </row>
    <row r="179" spans="1:12" s="123" customFormat="1" ht="22.5" customHeight="1" thickBot="1">
      <c r="B179" s="179" t="s">
        <v>178</v>
      </c>
      <c r="C179" s="179"/>
      <c r="D179" s="179"/>
      <c r="E179" s="179"/>
      <c r="F179" s="179"/>
      <c r="G179" s="179"/>
      <c r="H179" s="179"/>
      <c r="I179" s="179"/>
      <c r="J179" s="179"/>
      <c r="K179" s="177" t="s">
        <v>201</v>
      </c>
      <c r="L179" s="177"/>
    </row>
    <row r="180" spans="1:12" s="122" customFormat="1" ht="13.5" thickTop="1">
      <c r="A180" s="175" t="s">
        <v>180</v>
      </c>
      <c r="B180" s="130" t="s">
        <v>173</v>
      </c>
      <c r="C180" s="129" t="s">
        <v>172</v>
      </c>
      <c r="D180" s="128" t="s">
        <v>171</v>
      </c>
      <c r="E180" s="127" t="s">
        <v>170</v>
      </c>
      <c r="F180" s="127" t="s">
        <v>169</v>
      </c>
      <c r="G180" s="127" t="s">
        <v>168</v>
      </c>
      <c r="H180" s="127" t="s">
        <v>167</v>
      </c>
      <c r="I180" s="127" t="s">
        <v>166</v>
      </c>
      <c r="J180" s="127" t="s">
        <v>62</v>
      </c>
      <c r="K180" s="127" t="s">
        <v>31</v>
      </c>
      <c r="L180" s="126" t="s">
        <v>165</v>
      </c>
    </row>
    <row r="181" spans="1:12" s="151" customFormat="1" ht="12" thickBot="1">
      <c r="A181" s="175"/>
      <c r="B181" s="125"/>
      <c r="C181" s="108"/>
      <c r="D181" s="107"/>
      <c r="E181" s="106"/>
      <c r="F181" s="106" t="s">
        <v>182</v>
      </c>
      <c r="G181" s="106"/>
      <c r="H181" s="106"/>
      <c r="I181" s="105" t="s">
        <v>274</v>
      </c>
      <c r="J181" s="105" t="s">
        <v>275</v>
      </c>
      <c r="K181" s="105" t="s">
        <v>276</v>
      </c>
      <c r="L181" s="124"/>
    </row>
    <row r="182" spans="1:12" ht="13.5" thickTop="1">
      <c r="A182" s="178"/>
      <c r="B182" s="142" t="s">
        <v>198</v>
      </c>
      <c r="C182" s="103">
        <v>30</v>
      </c>
      <c r="D182" s="102">
        <v>24</v>
      </c>
      <c r="E182" s="93">
        <f t="shared" ref="E182:E200" si="33">D182*425</f>
        <v>10200</v>
      </c>
      <c r="F182" s="93">
        <v>3301</v>
      </c>
      <c r="G182" s="93">
        <v>100</v>
      </c>
      <c r="H182" s="93">
        <v>295</v>
      </c>
      <c r="I182" s="91">
        <v>7471.5</v>
      </c>
      <c r="J182" s="143">
        <v>2760</v>
      </c>
      <c r="K182" s="91">
        <v>3082.5</v>
      </c>
      <c r="L182" s="99">
        <f t="shared" ref="L182:L200" si="34">SUM(E182:K182)</f>
        <v>27210</v>
      </c>
    </row>
    <row r="183" spans="1:12">
      <c r="A183" s="178"/>
      <c r="B183" s="138" t="s">
        <v>197</v>
      </c>
      <c r="C183" s="95">
        <v>36</v>
      </c>
      <c r="D183" s="94">
        <v>24</v>
      </c>
      <c r="E183" s="93">
        <f t="shared" si="33"/>
        <v>10200</v>
      </c>
      <c r="F183" s="93">
        <v>3301</v>
      </c>
      <c r="G183" s="93">
        <v>100</v>
      </c>
      <c r="H183" s="97">
        <v>295</v>
      </c>
      <c r="I183" s="91">
        <v>8965.7999999999993</v>
      </c>
      <c r="J183" s="143">
        <v>3312</v>
      </c>
      <c r="K183" s="91">
        <v>3699</v>
      </c>
      <c r="L183" s="90">
        <f t="shared" si="34"/>
        <v>29872.799999999999</v>
      </c>
    </row>
    <row r="184" spans="1:12">
      <c r="A184" s="178"/>
      <c r="B184" s="138" t="s">
        <v>196</v>
      </c>
      <c r="C184" s="95">
        <v>20</v>
      </c>
      <c r="D184" s="94">
        <v>20</v>
      </c>
      <c r="E184" s="93">
        <f t="shared" si="33"/>
        <v>8500</v>
      </c>
      <c r="F184" s="97">
        <v>2290</v>
      </c>
      <c r="G184" s="93">
        <v>100</v>
      </c>
      <c r="H184" s="97">
        <v>295</v>
      </c>
      <c r="I184" s="91">
        <v>4981</v>
      </c>
      <c r="J184" s="143">
        <v>1840</v>
      </c>
      <c r="K184" s="91">
        <v>2055</v>
      </c>
      <c r="L184" s="90">
        <f t="shared" si="34"/>
        <v>20061</v>
      </c>
    </row>
    <row r="185" spans="1:12">
      <c r="A185" s="178"/>
      <c r="B185" s="138" t="s">
        <v>195</v>
      </c>
      <c r="C185" s="95">
        <v>30</v>
      </c>
      <c r="D185" s="94">
        <v>20</v>
      </c>
      <c r="E185" s="93">
        <f t="shared" si="33"/>
        <v>8500</v>
      </c>
      <c r="F185" s="97">
        <v>2290</v>
      </c>
      <c r="G185" s="93">
        <v>100</v>
      </c>
      <c r="H185" s="97">
        <v>295</v>
      </c>
      <c r="I185" s="91">
        <v>7471.5</v>
      </c>
      <c r="J185" s="143">
        <v>2760</v>
      </c>
      <c r="K185" s="91">
        <v>3082.5</v>
      </c>
      <c r="L185" s="90">
        <f t="shared" si="34"/>
        <v>24499</v>
      </c>
    </row>
    <row r="186" spans="1:12">
      <c r="A186" s="178"/>
      <c r="B186" s="138" t="s">
        <v>194</v>
      </c>
      <c r="C186" s="95">
        <v>20</v>
      </c>
      <c r="D186" s="94">
        <v>20</v>
      </c>
      <c r="E186" s="93">
        <f t="shared" si="33"/>
        <v>8500</v>
      </c>
      <c r="F186" s="97">
        <v>1496</v>
      </c>
      <c r="G186" s="93">
        <v>100</v>
      </c>
      <c r="H186" s="97">
        <v>295</v>
      </c>
      <c r="I186" s="91">
        <v>4981</v>
      </c>
      <c r="J186" s="143">
        <v>1840</v>
      </c>
      <c r="K186" s="91">
        <v>2055</v>
      </c>
      <c r="L186" s="90">
        <f t="shared" si="34"/>
        <v>19267</v>
      </c>
    </row>
    <row r="187" spans="1:12">
      <c r="A187" s="178"/>
      <c r="B187" s="138" t="s">
        <v>193</v>
      </c>
      <c r="C187" s="95">
        <v>30</v>
      </c>
      <c r="D187" s="94">
        <v>20</v>
      </c>
      <c r="E187" s="93">
        <f t="shared" si="33"/>
        <v>8500</v>
      </c>
      <c r="F187" s="97">
        <v>1496</v>
      </c>
      <c r="G187" s="93">
        <v>100</v>
      </c>
      <c r="H187" s="97">
        <v>295</v>
      </c>
      <c r="I187" s="91">
        <v>7471.5</v>
      </c>
      <c r="J187" s="143">
        <v>2760</v>
      </c>
      <c r="K187" s="91">
        <v>3082.5</v>
      </c>
      <c r="L187" s="90">
        <f t="shared" si="34"/>
        <v>23705</v>
      </c>
    </row>
    <row r="188" spans="1:12">
      <c r="A188" s="178"/>
      <c r="B188" s="138" t="s">
        <v>273</v>
      </c>
      <c r="C188" s="95">
        <v>20</v>
      </c>
      <c r="D188" s="94">
        <v>20</v>
      </c>
      <c r="E188" s="93">
        <f t="shared" si="33"/>
        <v>8500</v>
      </c>
      <c r="F188" s="97">
        <v>1451</v>
      </c>
      <c r="G188" s="93">
        <v>100</v>
      </c>
      <c r="H188" s="97">
        <v>295</v>
      </c>
      <c r="I188" s="91">
        <v>4981</v>
      </c>
      <c r="J188" s="143">
        <v>1840</v>
      </c>
      <c r="K188" s="91">
        <v>2055</v>
      </c>
      <c r="L188" s="90">
        <f t="shared" si="34"/>
        <v>19222</v>
      </c>
    </row>
    <row r="189" spans="1:12">
      <c r="A189" s="178"/>
      <c r="B189" s="138" t="s">
        <v>192</v>
      </c>
      <c r="C189" s="95">
        <v>20</v>
      </c>
      <c r="D189" s="94">
        <v>20</v>
      </c>
      <c r="E189" s="93">
        <f t="shared" si="33"/>
        <v>8500</v>
      </c>
      <c r="F189" s="97">
        <v>3028</v>
      </c>
      <c r="G189" s="93">
        <v>100</v>
      </c>
      <c r="H189" s="97">
        <v>295</v>
      </c>
      <c r="I189" s="91">
        <v>4981</v>
      </c>
      <c r="J189" s="143">
        <v>1840</v>
      </c>
      <c r="K189" s="91">
        <v>2055</v>
      </c>
      <c r="L189" s="90">
        <f t="shared" si="34"/>
        <v>20799</v>
      </c>
    </row>
    <row r="190" spans="1:12">
      <c r="A190" s="178"/>
      <c r="B190" s="138" t="s">
        <v>191</v>
      </c>
      <c r="C190" s="95">
        <v>30</v>
      </c>
      <c r="D190" s="94">
        <v>20</v>
      </c>
      <c r="E190" s="93">
        <f t="shared" si="33"/>
        <v>8500</v>
      </c>
      <c r="F190" s="97">
        <v>3028</v>
      </c>
      <c r="G190" s="93">
        <v>100</v>
      </c>
      <c r="H190" s="97">
        <v>295</v>
      </c>
      <c r="I190" s="91">
        <v>7471.5</v>
      </c>
      <c r="J190" s="143">
        <v>2760</v>
      </c>
      <c r="K190" s="91">
        <v>3082.5</v>
      </c>
      <c r="L190" s="90">
        <f t="shared" si="34"/>
        <v>25237</v>
      </c>
    </row>
    <row r="191" spans="1:12">
      <c r="A191" s="178"/>
      <c r="B191" s="138" t="s">
        <v>190</v>
      </c>
      <c r="C191" s="95">
        <v>30</v>
      </c>
      <c r="D191" s="94">
        <v>30</v>
      </c>
      <c r="E191" s="93">
        <f t="shared" si="33"/>
        <v>12750</v>
      </c>
      <c r="F191" s="97">
        <v>788</v>
      </c>
      <c r="G191" s="93">
        <v>100</v>
      </c>
      <c r="H191" s="97">
        <v>295</v>
      </c>
      <c r="I191" s="91">
        <v>7471.5</v>
      </c>
      <c r="J191" s="143">
        <v>2760</v>
      </c>
      <c r="K191" s="91">
        <v>3082.5</v>
      </c>
      <c r="L191" s="90">
        <f t="shared" si="34"/>
        <v>27247</v>
      </c>
    </row>
    <row r="192" spans="1:12">
      <c r="A192" s="178"/>
      <c r="B192" s="138" t="s">
        <v>189</v>
      </c>
      <c r="C192" s="95">
        <v>36</v>
      </c>
      <c r="D192" s="94">
        <v>24</v>
      </c>
      <c r="E192" s="93">
        <f t="shared" si="33"/>
        <v>10200</v>
      </c>
      <c r="F192" s="97">
        <v>788</v>
      </c>
      <c r="G192" s="93">
        <v>100</v>
      </c>
      <c r="H192" s="97">
        <v>295</v>
      </c>
      <c r="I192" s="91">
        <v>8965.7999999999993</v>
      </c>
      <c r="J192" s="143">
        <v>3312</v>
      </c>
      <c r="K192" s="91">
        <v>3699</v>
      </c>
      <c r="L192" s="90">
        <f t="shared" si="34"/>
        <v>27359.8</v>
      </c>
    </row>
    <row r="193" spans="1:12">
      <c r="A193" s="178"/>
      <c r="B193" s="96" t="s">
        <v>188</v>
      </c>
      <c r="C193" s="95">
        <v>36</v>
      </c>
      <c r="D193" s="94">
        <v>24</v>
      </c>
      <c r="E193" s="93">
        <f t="shared" si="33"/>
        <v>10200</v>
      </c>
      <c r="F193" s="97">
        <v>2570</v>
      </c>
      <c r="G193" s="93">
        <v>100</v>
      </c>
      <c r="H193" s="97">
        <v>295</v>
      </c>
      <c r="I193" s="91">
        <v>8965.7999999999993</v>
      </c>
      <c r="J193" s="143">
        <v>3312</v>
      </c>
      <c r="K193" s="91">
        <v>3699</v>
      </c>
      <c r="L193" s="90">
        <f t="shared" si="34"/>
        <v>29141.8</v>
      </c>
    </row>
    <row r="194" spans="1:12">
      <c r="A194" s="178"/>
      <c r="B194" s="96" t="s">
        <v>271</v>
      </c>
      <c r="C194" s="95">
        <v>36</v>
      </c>
      <c r="D194" s="94">
        <v>24</v>
      </c>
      <c r="E194" s="93">
        <f t="shared" si="33"/>
        <v>10200</v>
      </c>
      <c r="F194" s="97">
        <v>4092</v>
      </c>
      <c r="G194" s="93">
        <v>100</v>
      </c>
      <c r="H194" s="97">
        <v>295</v>
      </c>
      <c r="I194" s="91">
        <v>8965.7999999999993</v>
      </c>
      <c r="J194" s="143">
        <v>3312</v>
      </c>
      <c r="K194" s="91">
        <v>3699</v>
      </c>
      <c r="L194" s="90">
        <f t="shared" si="34"/>
        <v>30663.8</v>
      </c>
    </row>
    <row r="195" spans="1:12">
      <c r="A195" s="178"/>
      <c r="B195" s="96" t="s">
        <v>272</v>
      </c>
      <c r="C195" s="95">
        <v>36</v>
      </c>
      <c r="D195" s="94">
        <v>24</v>
      </c>
      <c r="E195" s="93">
        <f t="shared" si="33"/>
        <v>10200</v>
      </c>
      <c r="F195" s="97">
        <v>3323</v>
      </c>
      <c r="G195" s="93">
        <v>100</v>
      </c>
      <c r="H195" s="97">
        <v>295</v>
      </c>
      <c r="I195" s="91">
        <v>8965.7999999999993</v>
      </c>
      <c r="J195" s="143">
        <v>3312</v>
      </c>
      <c r="K195" s="91">
        <v>3699</v>
      </c>
      <c r="L195" s="90">
        <f t="shared" si="34"/>
        <v>29894.799999999999</v>
      </c>
    </row>
    <row r="196" spans="1:12">
      <c r="A196" s="178"/>
      <c r="B196" s="96" t="s">
        <v>187</v>
      </c>
      <c r="C196" s="95">
        <v>36</v>
      </c>
      <c r="D196" s="94">
        <v>24</v>
      </c>
      <c r="E196" s="93">
        <f t="shared" si="33"/>
        <v>10200</v>
      </c>
      <c r="F196" s="97">
        <v>1802</v>
      </c>
      <c r="G196" s="93">
        <v>100</v>
      </c>
      <c r="H196" s="97">
        <v>295</v>
      </c>
      <c r="I196" s="91">
        <v>8965.7999999999993</v>
      </c>
      <c r="J196" s="143">
        <v>3312</v>
      </c>
      <c r="K196" s="91">
        <v>3699</v>
      </c>
      <c r="L196" s="90">
        <f t="shared" si="34"/>
        <v>28373.8</v>
      </c>
    </row>
    <row r="197" spans="1:12">
      <c r="A197" s="178"/>
      <c r="B197" s="96" t="s">
        <v>270</v>
      </c>
      <c r="C197" s="95">
        <v>36</v>
      </c>
      <c r="D197" s="94">
        <v>24</v>
      </c>
      <c r="E197" s="93">
        <f t="shared" si="33"/>
        <v>10200</v>
      </c>
      <c r="F197" s="97">
        <v>3065</v>
      </c>
      <c r="G197" s="93">
        <v>100</v>
      </c>
      <c r="H197" s="97">
        <v>295</v>
      </c>
      <c r="I197" s="91">
        <v>8965.7999999999993</v>
      </c>
      <c r="J197" s="143">
        <v>3312</v>
      </c>
      <c r="K197" s="91">
        <v>3699</v>
      </c>
      <c r="L197" s="90">
        <f t="shared" si="34"/>
        <v>29636.799999999999</v>
      </c>
    </row>
    <row r="198" spans="1:12">
      <c r="A198" s="178"/>
      <c r="B198" s="96" t="s">
        <v>185</v>
      </c>
      <c r="C198" s="95">
        <v>36</v>
      </c>
      <c r="D198" s="94">
        <v>24</v>
      </c>
      <c r="E198" s="93">
        <f t="shared" si="33"/>
        <v>10200</v>
      </c>
      <c r="F198" s="97">
        <v>2297</v>
      </c>
      <c r="G198" s="93">
        <v>100</v>
      </c>
      <c r="H198" s="97">
        <v>295</v>
      </c>
      <c r="I198" s="91">
        <v>8965.7999999999993</v>
      </c>
      <c r="J198" s="143">
        <v>3312</v>
      </c>
      <c r="K198" s="91">
        <v>3699</v>
      </c>
      <c r="L198" s="90">
        <f t="shared" si="34"/>
        <v>28868.799999999999</v>
      </c>
    </row>
    <row r="199" spans="1:12" ht="13.5" customHeight="1">
      <c r="B199" s="138" t="s">
        <v>184</v>
      </c>
      <c r="C199" s="95">
        <v>32</v>
      </c>
      <c r="D199" s="94">
        <v>24</v>
      </c>
      <c r="E199" s="93">
        <f t="shared" si="33"/>
        <v>10200</v>
      </c>
      <c r="F199" s="97">
        <v>3796</v>
      </c>
      <c r="G199" s="93">
        <v>100</v>
      </c>
      <c r="H199" s="97">
        <v>295</v>
      </c>
      <c r="I199" s="91">
        <v>7969.6</v>
      </c>
      <c r="J199" s="143">
        <v>2944</v>
      </c>
      <c r="K199" s="91">
        <v>3288</v>
      </c>
      <c r="L199" s="90">
        <f t="shared" si="34"/>
        <v>28592.6</v>
      </c>
    </row>
    <row r="200" spans="1:12" s="123" customFormat="1" ht="13.5" thickBot="1">
      <c r="B200" s="137" t="s">
        <v>183</v>
      </c>
      <c r="C200" s="136">
        <v>36</v>
      </c>
      <c r="D200" s="135">
        <v>24</v>
      </c>
      <c r="E200" s="93">
        <f t="shared" si="33"/>
        <v>10200</v>
      </c>
      <c r="F200" s="92">
        <v>3796</v>
      </c>
      <c r="G200" s="92">
        <v>100</v>
      </c>
      <c r="H200" s="92">
        <v>295</v>
      </c>
      <c r="I200" s="91">
        <v>8965.7999999999993</v>
      </c>
      <c r="J200" s="143">
        <v>3312</v>
      </c>
      <c r="K200" s="91">
        <v>3699</v>
      </c>
      <c r="L200" s="144">
        <f t="shared" si="34"/>
        <v>30367.8</v>
      </c>
    </row>
    <row r="201" spans="1:12" s="122" customFormat="1">
      <c r="A201" s="175" t="s">
        <v>177</v>
      </c>
      <c r="B201" s="120"/>
      <c r="C201" s="119"/>
      <c r="D201" s="118"/>
      <c r="E201" s="117"/>
      <c r="F201" s="117"/>
      <c r="G201" s="117"/>
      <c r="H201" s="117"/>
      <c r="I201" s="117"/>
      <c r="J201" s="117"/>
      <c r="K201" s="117"/>
      <c r="L201" s="117"/>
    </row>
    <row r="202" spans="1:12" s="121" customFormat="1" ht="13.5" thickBot="1">
      <c r="A202" s="175"/>
      <c r="B202" s="176" t="s">
        <v>202</v>
      </c>
      <c r="C202" s="176"/>
      <c r="D202" s="176"/>
      <c r="E202" s="176"/>
      <c r="F202" s="176"/>
      <c r="G202" s="176"/>
      <c r="H202" s="176"/>
      <c r="I202" s="176"/>
      <c r="J202" s="176"/>
      <c r="K202" s="177" t="s">
        <v>201</v>
      </c>
      <c r="L202" s="177"/>
    </row>
    <row r="203" spans="1:12" ht="13.5" thickTop="1">
      <c r="A203" s="178"/>
      <c r="B203" s="130" t="s">
        <v>173</v>
      </c>
      <c r="C203" s="129" t="s">
        <v>172</v>
      </c>
      <c r="D203" s="128" t="s">
        <v>171</v>
      </c>
      <c r="E203" s="127" t="s">
        <v>170</v>
      </c>
      <c r="F203" s="127" t="s">
        <v>169</v>
      </c>
      <c r="G203" s="127" t="s">
        <v>168</v>
      </c>
      <c r="H203" s="127" t="s">
        <v>167</v>
      </c>
      <c r="I203" s="127" t="s">
        <v>166</v>
      </c>
      <c r="J203" s="127" t="s">
        <v>62</v>
      </c>
      <c r="K203" s="127" t="s">
        <v>31</v>
      </c>
      <c r="L203" s="126" t="s">
        <v>165</v>
      </c>
    </row>
    <row r="204" spans="1:12" ht="13.5" thickBot="1">
      <c r="A204" s="178"/>
      <c r="B204" s="125"/>
      <c r="C204" s="108"/>
      <c r="D204" s="107"/>
      <c r="E204" s="106"/>
      <c r="F204" s="106"/>
      <c r="G204" s="106"/>
      <c r="H204" s="106"/>
      <c r="I204" s="105" t="s">
        <v>274</v>
      </c>
      <c r="J204" s="105" t="s">
        <v>275</v>
      </c>
      <c r="K204" s="105" t="s">
        <v>276</v>
      </c>
      <c r="L204" s="124"/>
    </row>
    <row r="205" spans="1:12" ht="13.5" thickTop="1">
      <c r="A205" s="178"/>
      <c r="B205" s="142" t="s">
        <v>198</v>
      </c>
      <c r="C205" s="103">
        <v>20</v>
      </c>
      <c r="D205" s="102">
        <v>20</v>
      </c>
      <c r="E205" s="93">
        <f t="shared" ref="E205:E220" si="35">D205*425</f>
        <v>8500</v>
      </c>
      <c r="F205" s="93">
        <v>0</v>
      </c>
      <c r="G205" s="93">
        <v>0</v>
      </c>
      <c r="H205" s="93">
        <v>0</v>
      </c>
      <c r="I205" s="91">
        <v>4981</v>
      </c>
      <c r="J205" s="91">
        <v>1840</v>
      </c>
      <c r="K205" s="91">
        <v>2055</v>
      </c>
      <c r="L205" s="99">
        <f t="shared" ref="L205:L220" si="36">SUM(E205:K205)</f>
        <v>17376</v>
      </c>
    </row>
    <row r="206" spans="1:12">
      <c r="A206" s="178"/>
      <c r="B206" s="138" t="s">
        <v>197</v>
      </c>
      <c r="C206" s="95">
        <v>36</v>
      </c>
      <c r="D206" s="94">
        <v>24</v>
      </c>
      <c r="E206" s="93">
        <f t="shared" si="35"/>
        <v>10200</v>
      </c>
      <c r="F206" s="97">
        <v>0</v>
      </c>
      <c r="G206" s="97">
        <v>0</v>
      </c>
      <c r="H206" s="97">
        <v>0</v>
      </c>
      <c r="I206" s="91">
        <v>8965.7999999999993</v>
      </c>
      <c r="J206" s="91">
        <v>3312</v>
      </c>
      <c r="K206" s="91">
        <v>3699</v>
      </c>
      <c r="L206" s="90">
        <f t="shared" si="36"/>
        <v>26176.799999999999</v>
      </c>
    </row>
    <row r="207" spans="1:12">
      <c r="A207" s="178"/>
      <c r="B207" s="138" t="s">
        <v>196</v>
      </c>
      <c r="C207" s="95">
        <v>0</v>
      </c>
      <c r="D207" s="94">
        <v>0</v>
      </c>
      <c r="E207" s="93">
        <f t="shared" si="35"/>
        <v>0</v>
      </c>
      <c r="F207" s="97">
        <v>0</v>
      </c>
      <c r="G207" s="97">
        <v>0</v>
      </c>
      <c r="H207" s="97">
        <v>0</v>
      </c>
      <c r="I207" s="91">
        <f t="shared" ref="I207:I212" si="37">243.53*C207</f>
        <v>0</v>
      </c>
      <c r="J207" s="91">
        <f t="shared" ref="J207:J212" si="38">96*C207</f>
        <v>0</v>
      </c>
      <c r="K207" s="91">
        <f t="shared" ref="K207:K212" si="39">93.5*C207</f>
        <v>0</v>
      </c>
      <c r="L207" s="90">
        <f t="shared" si="36"/>
        <v>0</v>
      </c>
    </row>
    <row r="208" spans="1:12">
      <c r="A208" s="178"/>
      <c r="B208" s="138" t="s">
        <v>195</v>
      </c>
      <c r="C208" s="95">
        <v>0</v>
      </c>
      <c r="D208" s="94">
        <v>0</v>
      </c>
      <c r="E208" s="93">
        <f t="shared" si="35"/>
        <v>0</v>
      </c>
      <c r="F208" s="97">
        <v>0</v>
      </c>
      <c r="G208" s="97">
        <v>0</v>
      </c>
      <c r="H208" s="97">
        <v>0</v>
      </c>
      <c r="I208" s="91">
        <f t="shared" si="37"/>
        <v>0</v>
      </c>
      <c r="J208" s="91">
        <f t="shared" si="38"/>
        <v>0</v>
      </c>
      <c r="K208" s="91">
        <f t="shared" si="39"/>
        <v>0</v>
      </c>
      <c r="L208" s="90">
        <f t="shared" si="36"/>
        <v>0</v>
      </c>
    </row>
    <row r="209" spans="1:12">
      <c r="A209" s="178"/>
      <c r="B209" s="138" t="s">
        <v>194</v>
      </c>
      <c r="C209" s="95">
        <v>0</v>
      </c>
      <c r="D209" s="94">
        <v>0</v>
      </c>
      <c r="E209" s="93">
        <f t="shared" si="35"/>
        <v>0</v>
      </c>
      <c r="F209" s="97">
        <v>0</v>
      </c>
      <c r="G209" s="97">
        <v>0</v>
      </c>
      <c r="H209" s="97">
        <v>0</v>
      </c>
      <c r="I209" s="91">
        <f t="shared" si="37"/>
        <v>0</v>
      </c>
      <c r="J209" s="91">
        <f t="shared" si="38"/>
        <v>0</v>
      </c>
      <c r="K209" s="91">
        <f t="shared" si="39"/>
        <v>0</v>
      </c>
      <c r="L209" s="90">
        <f t="shared" si="36"/>
        <v>0</v>
      </c>
    </row>
    <row r="210" spans="1:12">
      <c r="A210" s="178"/>
      <c r="B210" s="138" t="s">
        <v>193</v>
      </c>
      <c r="C210" s="95">
        <v>0</v>
      </c>
      <c r="D210" s="94">
        <v>0</v>
      </c>
      <c r="E210" s="93">
        <f t="shared" si="35"/>
        <v>0</v>
      </c>
      <c r="F210" s="97">
        <v>0</v>
      </c>
      <c r="G210" s="97">
        <v>0</v>
      </c>
      <c r="H210" s="97">
        <v>0</v>
      </c>
      <c r="I210" s="91">
        <f t="shared" si="37"/>
        <v>0</v>
      </c>
      <c r="J210" s="91">
        <f t="shared" si="38"/>
        <v>0</v>
      </c>
      <c r="K210" s="91">
        <f t="shared" si="39"/>
        <v>0</v>
      </c>
      <c r="L210" s="90">
        <f t="shared" si="36"/>
        <v>0</v>
      </c>
    </row>
    <row r="211" spans="1:12">
      <c r="A211" s="178"/>
      <c r="B211" s="138" t="s">
        <v>192</v>
      </c>
      <c r="C211" s="95">
        <v>0</v>
      </c>
      <c r="D211" s="94">
        <v>0</v>
      </c>
      <c r="E211" s="93">
        <f t="shared" si="35"/>
        <v>0</v>
      </c>
      <c r="F211" s="97">
        <v>0</v>
      </c>
      <c r="G211" s="97">
        <v>0</v>
      </c>
      <c r="H211" s="97">
        <v>0</v>
      </c>
      <c r="I211" s="91">
        <f t="shared" si="37"/>
        <v>0</v>
      </c>
      <c r="J211" s="91">
        <f t="shared" si="38"/>
        <v>0</v>
      </c>
      <c r="K211" s="91">
        <f t="shared" si="39"/>
        <v>0</v>
      </c>
      <c r="L211" s="90">
        <f t="shared" si="36"/>
        <v>0</v>
      </c>
    </row>
    <row r="212" spans="1:12">
      <c r="A212" s="178"/>
      <c r="B212" s="138" t="s">
        <v>191</v>
      </c>
      <c r="C212" s="95">
        <v>0</v>
      </c>
      <c r="D212" s="94">
        <v>0</v>
      </c>
      <c r="E212" s="93">
        <f t="shared" si="35"/>
        <v>0</v>
      </c>
      <c r="F212" s="97">
        <v>0</v>
      </c>
      <c r="G212" s="97">
        <v>0</v>
      </c>
      <c r="H212" s="97">
        <v>0</v>
      </c>
      <c r="I212" s="91">
        <f t="shared" si="37"/>
        <v>0</v>
      </c>
      <c r="J212" s="91">
        <f t="shared" si="38"/>
        <v>0</v>
      </c>
      <c r="K212" s="91">
        <f t="shared" si="39"/>
        <v>0</v>
      </c>
      <c r="L212" s="90">
        <f t="shared" si="36"/>
        <v>0</v>
      </c>
    </row>
    <row r="213" spans="1:12">
      <c r="A213" s="178"/>
      <c r="B213" s="138" t="s">
        <v>190</v>
      </c>
      <c r="C213" s="95">
        <v>3</v>
      </c>
      <c r="D213" s="94">
        <v>3</v>
      </c>
      <c r="E213" s="93">
        <f t="shared" si="35"/>
        <v>1275</v>
      </c>
      <c r="F213" s="97">
        <v>0</v>
      </c>
      <c r="G213" s="97">
        <v>0</v>
      </c>
      <c r="H213" s="97">
        <v>0</v>
      </c>
      <c r="I213" s="91">
        <v>748.5</v>
      </c>
      <c r="J213" s="91">
        <v>276</v>
      </c>
      <c r="K213" s="91">
        <v>308.25</v>
      </c>
      <c r="L213" s="90">
        <f t="shared" si="36"/>
        <v>2607.75</v>
      </c>
    </row>
    <row r="214" spans="1:12">
      <c r="A214" s="178"/>
      <c r="B214" s="138" t="s">
        <v>189</v>
      </c>
      <c r="C214" s="95">
        <v>14</v>
      </c>
      <c r="D214" s="94">
        <v>9</v>
      </c>
      <c r="E214" s="93">
        <f t="shared" si="35"/>
        <v>3825</v>
      </c>
      <c r="F214" s="97">
        <v>0</v>
      </c>
      <c r="G214" s="97">
        <v>0</v>
      </c>
      <c r="H214" s="97">
        <v>0</v>
      </c>
      <c r="I214" s="91">
        <v>3486.7</v>
      </c>
      <c r="J214" s="91">
        <v>1288</v>
      </c>
      <c r="K214" s="91">
        <v>1438.5</v>
      </c>
      <c r="L214" s="90">
        <f t="shared" si="36"/>
        <v>10038.200000000001</v>
      </c>
    </row>
    <row r="215" spans="1:12">
      <c r="A215" s="178"/>
      <c r="B215" s="96" t="s">
        <v>188</v>
      </c>
      <c r="C215" s="95">
        <v>14</v>
      </c>
      <c r="D215" s="94">
        <v>9</v>
      </c>
      <c r="E215" s="93">
        <f t="shared" si="35"/>
        <v>3825</v>
      </c>
      <c r="F215" s="97">
        <v>0</v>
      </c>
      <c r="G215" s="97">
        <v>0</v>
      </c>
      <c r="H215" s="97">
        <v>0</v>
      </c>
      <c r="I215" s="91">
        <v>3486.7</v>
      </c>
      <c r="J215" s="91">
        <v>1288</v>
      </c>
      <c r="K215" s="91">
        <v>1438.5</v>
      </c>
      <c r="L215" s="90">
        <f t="shared" si="36"/>
        <v>10038.200000000001</v>
      </c>
    </row>
    <row r="216" spans="1:12">
      <c r="A216" s="178"/>
      <c r="B216" s="96" t="s">
        <v>187</v>
      </c>
      <c r="C216" s="95">
        <v>17</v>
      </c>
      <c r="D216" s="94">
        <v>11</v>
      </c>
      <c r="E216" s="93">
        <f t="shared" si="35"/>
        <v>4675</v>
      </c>
      <c r="F216" s="97">
        <v>0</v>
      </c>
      <c r="G216" s="97">
        <v>0</v>
      </c>
      <c r="H216" s="97">
        <v>0</v>
      </c>
      <c r="I216" s="91">
        <v>4233.8500000000004</v>
      </c>
      <c r="J216" s="91">
        <v>1564</v>
      </c>
      <c r="K216" s="91">
        <v>1746.75</v>
      </c>
      <c r="L216" s="90">
        <f t="shared" si="36"/>
        <v>12219.6</v>
      </c>
    </row>
    <row r="217" spans="1:12" ht="12" customHeight="1">
      <c r="B217" s="96" t="s">
        <v>186</v>
      </c>
      <c r="C217" s="95">
        <v>36</v>
      </c>
      <c r="D217" s="94">
        <v>24</v>
      </c>
      <c r="E217" s="93">
        <f t="shared" si="35"/>
        <v>10200</v>
      </c>
      <c r="F217" s="97">
        <v>0</v>
      </c>
      <c r="G217" s="97">
        <v>0</v>
      </c>
      <c r="H217" s="97">
        <v>0</v>
      </c>
      <c r="I217" s="91">
        <v>8965.7999999999993</v>
      </c>
      <c r="J217" s="91">
        <v>3312</v>
      </c>
      <c r="K217" s="91">
        <v>3699</v>
      </c>
      <c r="L217" s="90">
        <f t="shared" si="36"/>
        <v>26176.799999999999</v>
      </c>
    </row>
    <row r="218" spans="1:12" s="123" customFormat="1" ht="13.5" customHeight="1">
      <c r="B218" s="96" t="s">
        <v>185</v>
      </c>
      <c r="C218" s="95">
        <v>36</v>
      </c>
      <c r="D218" s="94">
        <v>24</v>
      </c>
      <c r="E218" s="93">
        <f t="shared" si="35"/>
        <v>10200</v>
      </c>
      <c r="F218" s="97">
        <v>0</v>
      </c>
      <c r="G218" s="97">
        <v>0</v>
      </c>
      <c r="H218" s="97">
        <v>0</v>
      </c>
      <c r="I218" s="91">
        <v>8965.7999999999993</v>
      </c>
      <c r="J218" s="91">
        <v>3312</v>
      </c>
      <c r="K218" s="91">
        <v>3699</v>
      </c>
      <c r="L218" s="90">
        <f t="shared" si="36"/>
        <v>26176.799999999999</v>
      </c>
    </row>
    <row r="219" spans="1:12" s="122" customFormat="1">
      <c r="A219" s="175" t="s">
        <v>176</v>
      </c>
      <c r="B219" s="138" t="s">
        <v>184</v>
      </c>
      <c r="C219" s="95">
        <v>32</v>
      </c>
      <c r="D219" s="94">
        <v>29</v>
      </c>
      <c r="E219" s="93">
        <f t="shared" si="35"/>
        <v>12325</v>
      </c>
      <c r="F219" s="97">
        <v>0</v>
      </c>
      <c r="G219" s="97">
        <v>0</v>
      </c>
      <c r="H219" s="97">
        <v>0</v>
      </c>
      <c r="I219" s="91">
        <v>7969.6</v>
      </c>
      <c r="J219" s="91">
        <v>2944</v>
      </c>
      <c r="K219" s="91">
        <v>3288</v>
      </c>
      <c r="L219" s="90">
        <f t="shared" si="36"/>
        <v>26526.6</v>
      </c>
    </row>
    <row r="220" spans="1:12" s="121" customFormat="1" ht="13.5" thickBot="1">
      <c r="A220" s="175"/>
      <c r="B220" s="137" t="s">
        <v>183</v>
      </c>
      <c r="C220" s="136">
        <v>36</v>
      </c>
      <c r="D220" s="135">
        <v>24</v>
      </c>
      <c r="E220" s="93">
        <f t="shared" si="35"/>
        <v>10200</v>
      </c>
      <c r="F220" s="92">
        <v>0</v>
      </c>
      <c r="G220" s="92">
        <v>0</v>
      </c>
      <c r="H220" s="92">
        <v>0</v>
      </c>
      <c r="I220" s="91">
        <v>8965.7999999999993</v>
      </c>
      <c r="J220" s="91">
        <v>3312</v>
      </c>
      <c r="K220" s="91">
        <v>3699</v>
      </c>
      <c r="L220" s="144">
        <f t="shared" si="36"/>
        <v>26176.799999999999</v>
      </c>
    </row>
    <row r="221" spans="1:12" s="121" customFormat="1">
      <c r="A221" s="175"/>
      <c r="B221" s="120"/>
      <c r="C221" s="119"/>
      <c r="D221" s="118"/>
      <c r="E221" s="117"/>
      <c r="F221" s="117"/>
      <c r="G221" s="117"/>
      <c r="H221" s="117"/>
      <c r="I221" s="117"/>
      <c r="J221" s="117"/>
      <c r="K221" s="117"/>
      <c r="L221" s="117"/>
    </row>
    <row r="222" spans="1:12" ht="13.5" thickBot="1">
      <c r="A222" s="178"/>
      <c r="B222" s="176" t="s">
        <v>202</v>
      </c>
      <c r="C222" s="176"/>
      <c r="D222" s="176"/>
      <c r="E222" s="176"/>
      <c r="F222" s="176"/>
      <c r="G222" s="176"/>
      <c r="H222" s="176"/>
      <c r="I222" s="176"/>
      <c r="J222" s="176"/>
      <c r="K222" s="177" t="s">
        <v>201</v>
      </c>
      <c r="L222" s="177"/>
    </row>
    <row r="223" spans="1:12" ht="13.5" thickTop="1">
      <c r="A223" s="178"/>
      <c r="B223" s="130" t="s">
        <v>173</v>
      </c>
      <c r="C223" s="129" t="s">
        <v>172</v>
      </c>
      <c r="D223" s="128" t="s">
        <v>171</v>
      </c>
      <c r="E223" s="127" t="s">
        <v>170</v>
      </c>
      <c r="F223" s="127" t="s">
        <v>169</v>
      </c>
      <c r="G223" s="127" t="s">
        <v>168</v>
      </c>
      <c r="H223" s="127" t="s">
        <v>167</v>
      </c>
      <c r="I223" s="127" t="s">
        <v>166</v>
      </c>
      <c r="J223" s="127" t="s">
        <v>62</v>
      </c>
      <c r="K223" s="127" t="s">
        <v>31</v>
      </c>
      <c r="L223" s="126" t="s">
        <v>165</v>
      </c>
    </row>
    <row r="224" spans="1:12" ht="13.5" thickBot="1">
      <c r="A224" s="178"/>
      <c r="B224" s="150"/>
      <c r="C224" s="149"/>
      <c r="D224" s="148"/>
      <c r="E224" s="147"/>
      <c r="F224" s="147"/>
      <c r="G224" s="147"/>
      <c r="H224" s="147"/>
      <c r="I224" s="105" t="s">
        <v>274</v>
      </c>
      <c r="J224" s="105" t="s">
        <v>275</v>
      </c>
      <c r="K224" s="105" t="s">
        <v>276</v>
      </c>
      <c r="L224" s="146"/>
    </row>
    <row r="225" spans="1:12" ht="14.25" thickTop="1" thickBot="1">
      <c r="A225" s="178"/>
      <c r="B225" s="141" t="s">
        <v>198</v>
      </c>
      <c r="C225" s="140">
        <v>0</v>
      </c>
      <c r="D225" s="139">
        <v>0</v>
      </c>
      <c r="E225" s="101">
        <f t="shared" ref="E225:E240" si="40">425*D225</f>
        <v>0</v>
      </c>
      <c r="F225" s="101">
        <v>0</v>
      </c>
      <c r="G225" s="101">
        <v>0</v>
      </c>
      <c r="H225" s="101">
        <v>0</v>
      </c>
      <c r="I225" s="134">
        <f t="shared" ref="I225:I236" si="41">243.53*C225</f>
        <v>0</v>
      </c>
      <c r="J225" s="134">
        <f t="shared" ref="J225:J236" si="42">96*C225</f>
        <v>0</v>
      </c>
      <c r="K225" s="134">
        <f t="shared" ref="K225:K236" si="43">93.5 * C225</f>
        <v>0</v>
      </c>
      <c r="L225" s="145">
        <f t="shared" ref="L225:L240" si="44">SUM(E225:K225)</f>
        <v>0</v>
      </c>
    </row>
    <row r="226" spans="1:12" ht="13.5" thickBot="1">
      <c r="A226" s="178"/>
      <c r="B226" s="138" t="s">
        <v>197</v>
      </c>
      <c r="C226" s="95">
        <v>3</v>
      </c>
      <c r="D226" s="94">
        <v>2</v>
      </c>
      <c r="E226" s="101">
        <f t="shared" si="40"/>
        <v>850</v>
      </c>
      <c r="F226" s="97">
        <v>0</v>
      </c>
      <c r="G226" s="97">
        <v>0</v>
      </c>
      <c r="H226" s="97">
        <v>0</v>
      </c>
      <c r="I226" s="134">
        <v>747.15</v>
      </c>
      <c r="J226" s="134">
        <v>276</v>
      </c>
      <c r="K226" s="134">
        <v>308.25</v>
      </c>
      <c r="L226" s="99">
        <f t="shared" si="44"/>
        <v>2181.4</v>
      </c>
    </row>
    <row r="227" spans="1:12" ht="13.5" thickBot="1">
      <c r="A227" s="178"/>
      <c r="B227" s="138" t="s">
        <v>196</v>
      </c>
      <c r="C227" s="95">
        <v>0</v>
      </c>
      <c r="D227" s="94">
        <v>0</v>
      </c>
      <c r="E227" s="101">
        <f t="shared" si="40"/>
        <v>0</v>
      </c>
      <c r="F227" s="97">
        <v>0</v>
      </c>
      <c r="G227" s="97">
        <v>0</v>
      </c>
      <c r="H227" s="97">
        <v>0</v>
      </c>
      <c r="I227" s="134">
        <f t="shared" si="41"/>
        <v>0</v>
      </c>
      <c r="J227" s="134">
        <f t="shared" si="42"/>
        <v>0</v>
      </c>
      <c r="K227" s="134">
        <f t="shared" si="43"/>
        <v>0</v>
      </c>
      <c r="L227" s="90">
        <f t="shared" si="44"/>
        <v>0</v>
      </c>
    </row>
    <row r="228" spans="1:12" ht="13.5" thickBot="1">
      <c r="A228" s="178"/>
      <c r="B228" s="138" t="s">
        <v>195</v>
      </c>
      <c r="C228" s="95">
        <v>0</v>
      </c>
      <c r="D228" s="94">
        <v>0</v>
      </c>
      <c r="E228" s="101">
        <f t="shared" si="40"/>
        <v>0</v>
      </c>
      <c r="F228" s="97">
        <v>0</v>
      </c>
      <c r="G228" s="97">
        <v>0</v>
      </c>
      <c r="H228" s="97">
        <v>0</v>
      </c>
      <c r="I228" s="134">
        <f t="shared" si="41"/>
        <v>0</v>
      </c>
      <c r="J228" s="134">
        <f t="shared" si="42"/>
        <v>0</v>
      </c>
      <c r="K228" s="134">
        <f t="shared" si="43"/>
        <v>0</v>
      </c>
      <c r="L228" s="90">
        <f t="shared" si="44"/>
        <v>0</v>
      </c>
    </row>
    <row r="229" spans="1:12" ht="13.5" thickBot="1">
      <c r="A229" s="178"/>
      <c r="B229" s="138" t="s">
        <v>194</v>
      </c>
      <c r="C229" s="95">
        <v>0</v>
      </c>
      <c r="D229" s="94">
        <v>0</v>
      </c>
      <c r="E229" s="101">
        <f t="shared" si="40"/>
        <v>0</v>
      </c>
      <c r="F229" s="97">
        <v>0</v>
      </c>
      <c r="G229" s="97">
        <v>0</v>
      </c>
      <c r="H229" s="97">
        <v>0</v>
      </c>
      <c r="I229" s="134">
        <f t="shared" si="41"/>
        <v>0</v>
      </c>
      <c r="J229" s="134">
        <f t="shared" si="42"/>
        <v>0</v>
      </c>
      <c r="K229" s="134">
        <f t="shared" si="43"/>
        <v>0</v>
      </c>
      <c r="L229" s="90">
        <f t="shared" si="44"/>
        <v>0</v>
      </c>
    </row>
    <row r="230" spans="1:12" ht="13.5" thickBot="1">
      <c r="A230" s="178"/>
      <c r="B230" s="138" t="s">
        <v>193</v>
      </c>
      <c r="C230" s="95">
        <v>0</v>
      </c>
      <c r="D230" s="94">
        <v>0</v>
      </c>
      <c r="E230" s="101">
        <f t="shared" si="40"/>
        <v>0</v>
      </c>
      <c r="F230" s="97">
        <v>0</v>
      </c>
      <c r="G230" s="97">
        <v>0</v>
      </c>
      <c r="H230" s="97">
        <v>0</v>
      </c>
      <c r="I230" s="134">
        <f t="shared" si="41"/>
        <v>0</v>
      </c>
      <c r="J230" s="134">
        <f t="shared" si="42"/>
        <v>0</v>
      </c>
      <c r="K230" s="134">
        <f t="shared" si="43"/>
        <v>0</v>
      </c>
      <c r="L230" s="90">
        <f t="shared" si="44"/>
        <v>0</v>
      </c>
    </row>
    <row r="231" spans="1:12" ht="13.5" thickBot="1">
      <c r="A231" s="178"/>
      <c r="B231" s="138" t="s">
        <v>192</v>
      </c>
      <c r="C231" s="95">
        <v>0</v>
      </c>
      <c r="D231" s="94">
        <v>0</v>
      </c>
      <c r="E231" s="101">
        <f t="shared" si="40"/>
        <v>0</v>
      </c>
      <c r="F231" s="97">
        <v>0</v>
      </c>
      <c r="G231" s="97">
        <v>0</v>
      </c>
      <c r="H231" s="97">
        <v>0</v>
      </c>
      <c r="I231" s="134">
        <f t="shared" si="41"/>
        <v>0</v>
      </c>
      <c r="J231" s="134">
        <f t="shared" si="42"/>
        <v>0</v>
      </c>
      <c r="K231" s="134">
        <f t="shared" si="43"/>
        <v>0</v>
      </c>
      <c r="L231" s="90">
        <f t="shared" si="44"/>
        <v>0</v>
      </c>
    </row>
    <row r="232" spans="1:12" ht="13.5" thickBot="1">
      <c r="A232" s="178"/>
      <c r="B232" s="138" t="s">
        <v>191</v>
      </c>
      <c r="C232" s="95">
        <v>0</v>
      </c>
      <c r="D232" s="94">
        <v>0</v>
      </c>
      <c r="E232" s="101">
        <f t="shared" si="40"/>
        <v>0</v>
      </c>
      <c r="F232" s="97">
        <v>0</v>
      </c>
      <c r="G232" s="97">
        <v>0</v>
      </c>
      <c r="H232" s="97">
        <v>0</v>
      </c>
      <c r="I232" s="134">
        <f t="shared" si="41"/>
        <v>0</v>
      </c>
      <c r="J232" s="134">
        <f t="shared" si="42"/>
        <v>0</v>
      </c>
      <c r="K232" s="134">
        <f t="shared" si="43"/>
        <v>0</v>
      </c>
      <c r="L232" s="90">
        <f t="shared" si="44"/>
        <v>0</v>
      </c>
    </row>
    <row r="233" spans="1:12" ht="13.5" thickBot="1">
      <c r="A233" s="178"/>
      <c r="B233" s="138" t="s">
        <v>190</v>
      </c>
      <c r="C233" s="95">
        <v>0</v>
      </c>
      <c r="D233" s="94">
        <v>0</v>
      </c>
      <c r="E233" s="101">
        <f t="shared" si="40"/>
        <v>0</v>
      </c>
      <c r="F233" s="97">
        <v>0</v>
      </c>
      <c r="G233" s="97">
        <v>0</v>
      </c>
      <c r="H233" s="97">
        <v>0</v>
      </c>
      <c r="I233" s="134">
        <f t="shared" si="41"/>
        <v>0</v>
      </c>
      <c r="J233" s="134">
        <f t="shared" si="42"/>
        <v>0</v>
      </c>
      <c r="K233" s="134">
        <f t="shared" si="43"/>
        <v>0</v>
      </c>
      <c r="L233" s="90">
        <f t="shared" si="44"/>
        <v>0</v>
      </c>
    </row>
    <row r="234" spans="1:12" ht="13.5" thickBot="1">
      <c r="A234" s="178"/>
      <c r="B234" s="138" t="s">
        <v>189</v>
      </c>
      <c r="C234" s="95">
        <v>0</v>
      </c>
      <c r="D234" s="94">
        <v>0</v>
      </c>
      <c r="E234" s="101">
        <f t="shared" si="40"/>
        <v>0</v>
      </c>
      <c r="F234" s="97">
        <v>0</v>
      </c>
      <c r="G234" s="97">
        <v>0</v>
      </c>
      <c r="H234" s="97">
        <v>0</v>
      </c>
      <c r="I234" s="134">
        <f t="shared" si="41"/>
        <v>0</v>
      </c>
      <c r="J234" s="134">
        <f t="shared" si="42"/>
        <v>0</v>
      </c>
      <c r="K234" s="134">
        <f t="shared" si="43"/>
        <v>0</v>
      </c>
      <c r="L234" s="90">
        <f t="shared" si="44"/>
        <v>0</v>
      </c>
    </row>
    <row r="235" spans="1:12" ht="13.5" thickBot="1">
      <c r="A235" s="100"/>
      <c r="B235" s="96" t="s">
        <v>188</v>
      </c>
      <c r="C235" s="95">
        <v>0</v>
      </c>
      <c r="D235" s="94">
        <v>0</v>
      </c>
      <c r="E235" s="101">
        <f t="shared" si="40"/>
        <v>0</v>
      </c>
      <c r="F235" s="97">
        <v>0</v>
      </c>
      <c r="G235" s="97">
        <v>0</v>
      </c>
      <c r="H235" s="97">
        <v>0</v>
      </c>
      <c r="I235" s="134">
        <f t="shared" si="41"/>
        <v>0</v>
      </c>
      <c r="J235" s="134">
        <f t="shared" si="42"/>
        <v>0</v>
      </c>
      <c r="K235" s="134">
        <f t="shared" si="43"/>
        <v>0</v>
      </c>
      <c r="L235" s="90">
        <f t="shared" si="44"/>
        <v>0</v>
      </c>
    </row>
    <row r="236" spans="1:12" ht="11.25" customHeight="1" thickBot="1">
      <c r="A236" s="100"/>
      <c r="B236" s="96" t="s">
        <v>187</v>
      </c>
      <c r="C236" s="95">
        <v>0</v>
      </c>
      <c r="D236" s="94">
        <v>0</v>
      </c>
      <c r="E236" s="101">
        <f t="shared" si="40"/>
        <v>0</v>
      </c>
      <c r="F236" s="97">
        <v>0</v>
      </c>
      <c r="G236" s="97">
        <v>0</v>
      </c>
      <c r="H236" s="97">
        <v>0</v>
      </c>
      <c r="I236" s="134">
        <f t="shared" si="41"/>
        <v>0</v>
      </c>
      <c r="J236" s="134">
        <f t="shared" si="42"/>
        <v>0</v>
      </c>
      <c r="K236" s="134">
        <f t="shared" si="43"/>
        <v>0</v>
      </c>
      <c r="L236" s="90">
        <f t="shared" si="44"/>
        <v>0</v>
      </c>
    </row>
    <row r="237" spans="1:12" s="123" customFormat="1" ht="14.25" customHeight="1" thickBot="1">
      <c r="B237" s="96" t="s">
        <v>186</v>
      </c>
      <c r="C237" s="95">
        <v>23</v>
      </c>
      <c r="D237" s="94">
        <v>15</v>
      </c>
      <c r="E237" s="101">
        <f t="shared" si="40"/>
        <v>6375</v>
      </c>
      <c r="F237" s="97">
        <v>0</v>
      </c>
      <c r="G237" s="97">
        <v>0</v>
      </c>
      <c r="H237" s="97">
        <v>0</v>
      </c>
      <c r="I237" s="134">
        <v>5728.15</v>
      </c>
      <c r="J237" s="134">
        <v>2116</v>
      </c>
      <c r="K237" s="134">
        <v>2363.25</v>
      </c>
      <c r="L237" s="90">
        <f t="shared" si="44"/>
        <v>16582.400000000001</v>
      </c>
    </row>
    <row r="238" spans="1:12" s="122" customFormat="1" ht="13.5" thickBot="1">
      <c r="B238" s="96" t="s">
        <v>185</v>
      </c>
      <c r="C238" s="95">
        <v>26</v>
      </c>
      <c r="D238" s="94">
        <v>17</v>
      </c>
      <c r="E238" s="101">
        <f t="shared" si="40"/>
        <v>7225</v>
      </c>
      <c r="F238" s="97">
        <v>0</v>
      </c>
      <c r="G238" s="97">
        <v>0</v>
      </c>
      <c r="H238" s="97">
        <v>0</v>
      </c>
      <c r="I238" s="134">
        <v>6475.3</v>
      </c>
      <c r="J238" s="134">
        <v>2392</v>
      </c>
      <c r="K238" s="134">
        <v>2671.5</v>
      </c>
      <c r="L238" s="90">
        <f t="shared" si="44"/>
        <v>18763.8</v>
      </c>
    </row>
    <row r="239" spans="1:12" s="121" customFormat="1" ht="13.5" thickBot="1">
      <c r="B239" s="138" t="s">
        <v>184</v>
      </c>
      <c r="C239" s="95">
        <v>27</v>
      </c>
      <c r="D239" s="94">
        <v>27</v>
      </c>
      <c r="E239" s="101">
        <f t="shared" si="40"/>
        <v>11475</v>
      </c>
      <c r="F239" s="97">
        <v>0</v>
      </c>
      <c r="G239" s="97">
        <v>0</v>
      </c>
      <c r="H239" s="97">
        <v>0</v>
      </c>
      <c r="I239" s="134">
        <v>6724.35</v>
      </c>
      <c r="J239" s="134">
        <v>2484</v>
      </c>
      <c r="K239" s="134">
        <v>2774.25</v>
      </c>
      <c r="L239" s="90">
        <f t="shared" si="44"/>
        <v>23457.599999999999</v>
      </c>
    </row>
    <row r="240" spans="1:12" ht="13.5" thickBot="1">
      <c r="A240" s="178" t="s">
        <v>180</v>
      </c>
      <c r="B240" s="137" t="s">
        <v>183</v>
      </c>
      <c r="C240" s="136">
        <v>36</v>
      </c>
      <c r="D240" s="135">
        <v>24</v>
      </c>
      <c r="E240" s="101">
        <f t="shared" si="40"/>
        <v>10200</v>
      </c>
      <c r="F240" s="92">
        <v>0</v>
      </c>
      <c r="G240" s="92">
        <v>0</v>
      </c>
      <c r="H240" s="92">
        <v>0</v>
      </c>
      <c r="I240" s="134">
        <v>8965.7999999999993</v>
      </c>
      <c r="J240" s="134">
        <v>3312</v>
      </c>
      <c r="K240" s="134">
        <v>3699</v>
      </c>
      <c r="L240" s="144">
        <f t="shared" si="44"/>
        <v>26176.799999999999</v>
      </c>
    </row>
    <row r="241" spans="1:12">
      <c r="A241" s="178"/>
      <c r="B241" s="180" t="s">
        <v>200</v>
      </c>
      <c r="C241" s="180"/>
      <c r="D241" s="180"/>
      <c r="E241" s="180"/>
      <c r="F241" s="180"/>
      <c r="G241" s="180"/>
      <c r="H241" s="180"/>
      <c r="I241" s="180"/>
      <c r="J241" s="180"/>
      <c r="K241" s="131"/>
      <c r="L241" s="131"/>
    </row>
    <row r="242" spans="1:12">
      <c r="A242" s="178"/>
      <c r="B242" s="133" t="s">
        <v>199</v>
      </c>
      <c r="C242" s="132"/>
      <c r="D242" s="132"/>
      <c r="E242" s="132"/>
      <c r="F242" s="132"/>
      <c r="G242" s="132"/>
      <c r="H242" s="132"/>
      <c r="I242" s="132"/>
      <c r="J242" s="132"/>
      <c r="K242" s="131"/>
      <c r="L242" s="131"/>
    </row>
    <row r="243" spans="1:12" ht="13.5" thickBot="1">
      <c r="A243" s="178"/>
      <c r="B243" s="179" t="s">
        <v>178</v>
      </c>
      <c r="C243" s="179"/>
      <c r="D243" s="179"/>
      <c r="E243" s="179"/>
      <c r="F243" s="179"/>
      <c r="G243" s="179"/>
      <c r="H243" s="179"/>
      <c r="I243" s="179"/>
      <c r="J243" s="179"/>
      <c r="K243" s="177" t="s">
        <v>174</v>
      </c>
      <c r="L243" s="177"/>
    </row>
    <row r="244" spans="1:12" ht="13.5" thickTop="1">
      <c r="A244" s="178"/>
      <c r="B244" s="130" t="s">
        <v>173</v>
      </c>
      <c r="C244" s="129" t="s">
        <v>172</v>
      </c>
      <c r="D244" s="128" t="s">
        <v>171</v>
      </c>
      <c r="E244" s="127" t="s">
        <v>170</v>
      </c>
      <c r="F244" s="127" t="s">
        <v>169</v>
      </c>
      <c r="G244" s="127" t="s">
        <v>168</v>
      </c>
      <c r="H244" s="127" t="s">
        <v>167</v>
      </c>
      <c r="I244" s="127" t="s">
        <v>166</v>
      </c>
      <c r="J244" s="127" t="s">
        <v>62</v>
      </c>
      <c r="K244" s="127" t="s">
        <v>31</v>
      </c>
      <c r="L244" s="126" t="s">
        <v>165</v>
      </c>
    </row>
    <row r="245" spans="1:12" ht="13.5" thickBot="1">
      <c r="A245" s="178"/>
      <c r="B245" s="125"/>
      <c r="C245" s="108"/>
      <c r="D245" s="107"/>
      <c r="E245" s="106"/>
      <c r="F245" s="106"/>
      <c r="G245" s="106"/>
      <c r="H245" s="106"/>
      <c r="I245" s="105" t="s">
        <v>277</v>
      </c>
      <c r="J245" s="105" t="s">
        <v>254</v>
      </c>
      <c r="K245" s="105" t="s">
        <v>276</v>
      </c>
      <c r="L245" s="124"/>
    </row>
    <row r="246" spans="1:12" ht="13.5" thickTop="1">
      <c r="A246" s="178"/>
      <c r="B246" s="142" t="s">
        <v>198</v>
      </c>
      <c r="C246" s="103">
        <v>30</v>
      </c>
      <c r="D246" s="102">
        <v>30</v>
      </c>
      <c r="E246" s="93">
        <f t="shared" ref="E246:E264" si="45">D246*425</f>
        <v>12750</v>
      </c>
      <c r="F246" s="93">
        <v>3301</v>
      </c>
      <c r="G246" s="93">
        <v>100</v>
      </c>
      <c r="H246" s="93">
        <v>295</v>
      </c>
      <c r="I246" s="91">
        <v>1111.5</v>
      </c>
      <c r="J246" s="143">
        <v>2760</v>
      </c>
      <c r="K246" s="91">
        <v>3082.5</v>
      </c>
      <c r="L246" s="99">
        <f t="shared" ref="L246:L264" si="46">SUM(E246:K246)</f>
        <v>23400</v>
      </c>
    </row>
    <row r="247" spans="1:12">
      <c r="A247" s="178"/>
      <c r="B247" s="138" t="s">
        <v>197</v>
      </c>
      <c r="C247" s="95">
        <v>36</v>
      </c>
      <c r="D247" s="94">
        <v>24</v>
      </c>
      <c r="E247" s="93">
        <f t="shared" si="45"/>
        <v>10200</v>
      </c>
      <c r="F247" s="93">
        <v>3301</v>
      </c>
      <c r="G247" s="93">
        <v>100</v>
      </c>
      <c r="H247" s="97">
        <v>295</v>
      </c>
      <c r="I247" s="91">
        <v>1333.8</v>
      </c>
      <c r="J247" s="143">
        <v>3312</v>
      </c>
      <c r="K247" s="91">
        <v>3699</v>
      </c>
      <c r="L247" s="90">
        <f t="shared" si="46"/>
        <v>22240.799999999999</v>
      </c>
    </row>
    <row r="248" spans="1:12">
      <c r="A248" s="178"/>
      <c r="B248" s="138" t="s">
        <v>196</v>
      </c>
      <c r="C248" s="95">
        <v>20</v>
      </c>
      <c r="D248" s="94">
        <v>20</v>
      </c>
      <c r="E248" s="93">
        <f t="shared" si="45"/>
        <v>8500</v>
      </c>
      <c r="F248" s="97">
        <v>2290</v>
      </c>
      <c r="G248" s="93">
        <v>100</v>
      </c>
      <c r="H248" s="97">
        <v>295</v>
      </c>
      <c r="I248" s="91">
        <v>741</v>
      </c>
      <c r="J248" s="143">
        <v>1840</v>
      </c>
      <c r="K248" s="91">
        <v>2055</v>
      </c>
      <c r="L248" s="90">
        <f t="shared" si="46"/>
        <v>15821</v>
      </c>
    </row>
    <row r="249" spans="1:12">
      <c r="A249" s="178"/>
      <c r="B249" s="138" t="s">
        <v>195</v>
      </c>
      <c r="C249" s="95">
        <v>30</v>
      </c>
      <c r="D249" s="94">
        <v>20</v>
      </c>
      <c r="E249" s="93">
        <f t="shared" si="45"/>
        <v>8500</v>
      </c>
      <c r="F249" s="97">
        <v>2290</v>
      </c>
      <c r="G249" s="93">
        <v>100</v>
      </c>
      <c r="H249" s="97">
        <v>295</v>
      </c>
      <c r="I249" s="91">
        <v>1111.5</v>
      </c>
      <c r="J249" s="143">
        <v>2760</v>
      </c>
      <c r="K249" s="91">
        <v>3082.5</v>
      </c>
      <c r="L249" s="90">
        <f t="shared" si="46"/>
        <v>18139</v>
      </c>
    </row>
    <row r="250" spans="1:12">
      <c r="A250" s="178"/>
      <c r="B250" s="138" t="s">
        <v>273</v>
      </c>
      <c r="C250" s="95">
        <v>20</v>
      </c>
      <c r="D250" s="94">
        <v>20</v>
      </c>
      <c r="E250" s="93">
        <f t="shared" si="45"/>
        <v>8500</v>
      </c>
      <c r="F250" s="97">
        <v>1451</v>
      </c>
      <c r="G250" s="93">
        <v>100</v>
      </c>
      <c r="H250" s="97">
        <v>295</v>
      </c>
      <c r="I250" s="91">
        <v>741</v>
      </c>
      <c r="J250" s="143">
        <v>1840</v>
      </c>
      <c r="K250" s="91">
        <v>2055</v>
      </c>
      <c r="L250" s="90">
        <f t="shared" si="46"/>
        <v>14982</v>
      </c>
    </row>
    <row r="251" spans="1:12">
      <c r="A251" s="178"/>
      <c r="B251" s="138" t="s">
        <v>194</v>
      </c>
      <c r="C251" s="95">
        <v>20</v>
      </c>
      <c r="D251" s="94">
        <v>20</v>
      </c>
      <c r="E251" s="93">
        <f t="shared" si="45"/>
        <v>8500</v>
      </c>
      <c r="F251" s="97">
        <v>1496</v>
      </c>
      <c r="G251" s="93">
        <v>100</v>
      </c>
      <c r="H251" s="97">
        <v>295</v>
      </c>
      <c r="I251" s="91">
        <v>741</v>
      </c>
      <c r="J251" s="143">
        <v>2760</v>
      </c>
      <c r="K251" s="91">
        <v>3082.5</v>
      </c>
      <c r="L251" s="90">
        <f t="shared" si="46"/>
        <v>16974.5</v>
      </c>
    </row>
    <row r="252" spans="1:12">
      <c r="A252" s="178"/>
      <c r="B252" s="138" t="s">
        <v>193</v>
      </c>
      <c r="C252" s="95">
        <v>30</v>
      </c>
      <c r="D252" s="94">
        <v>20</v>
      </c>
      <c r="E252" s="93">
        <f t="shared" si="45"/>
        <v>8500</v>
      </c>
      <c r="F252" s="97">
        <v>1496</v>
      </c>
      <c r="G252" s="93">
        <v>100</v>
      </c>
      <c r="H252" s="97">
        <v>295</v>
      </c>
      <c r="I252" s="91">
        <v>1111.5</v>
      </c>
      <c r="J252" s="143">
        <v>1840</v>
      </c>
      <c r="K252" s="91">
        <v>2055</v>
      </c>
      <c r="L252" s="90">
        <f t="shared" si="46"/>
        <v>15397.5</v>
      </c>
    </row>
    <row r="253" spans="1:12">
      <c r="A253" s="178"/>
      <c r="B253" s="138" t="s">
        <v>192</v>
      </c>
      <c r="C253" s="95">
        <v>20</v>
      </c>
      <c r="D253" s="94">
        <v>20</v>
      </c>
      <c r="E253" s="93">
        <f t="shared" si="45"/>
        <v>8500</v>
      </c>
      <c r="F253" s="97">
        <v>3028</v>
      </c>
      <c r="G253" s="93">
        <v>100</v>
      </c>
      <c r="H253" s="97">
        <v>295</v>
      </c>
      <c r="I253" s="91">
        <v>741</v>
      </c>
      <c r="J253" s="143">
        <v>1840</v>
      </c>
      <c r="K253" s="91">
        <v>2055</v>
      </c>
      <c r="L253" s="90">
        <f t="shared" si="46"/>
        <v>16559</v>
      </c>
    </row>
    <row r="254" spans="1:12">
      <c r="A254" s="178"/>
      <c r="B254" s="138" t="s">
        <v>191</v>
      </c>
      <c r="C254" s="95">
        <v>30</v>
      </c>
      <c r="D254" s="94">
        <v>20</v>
      </c>
      <c r="E254" s="93">
        <f t="shared" si="45"/>
        <v>8500</v>
      </c>
      <c r="F254" s="97">
        <v>3028</v>
      </c>
      <c r="G254" s="93">
        <v>100</v>
      </c>
      <c r="H254" s="97">
        <v>295</v>
      </c>
      <c r="I254" s="91">
        <v>1111.5</v>
      </c>
      <c r="J254" s="143">
        <v>2760</v>
      </c>
      <c r="K254" s="91">
        <v>3082.5</v>
      </c>
      <c r="L254" s="90">
        <f t="shared" si="46"/>
        <v>18877</v>
      </c>
    </row>
    <row r="255" spans="1:12" ht="12" customHeight="1">
      <c r="B255" s="138" t="s">
        <v>190</v>
      </c>
      <c r="C255" s="95">
        <v>30</v>
      </c>
      <c r="D255" s="94">
        <v>30</v>
      </c>
      <c r="E255" s="93">
        <f t="shared" si="45"/>
        <v>12750</v>
      </c>
      <c r="F255" s="97">
        <v>788</v>
      </c>
      <c r="G255" s="93">
        <v>100</v>
      </c>
      <c r="H255" s="97">
        <v>295</v>
      </c>
      <c r="I255" s="91">
        <v>1111.5</v>
      </c>
      <c r="J255" s="143">
        <v>2760</v>
      </c>
      <c r="K255" s="91">
        <v>3082.5</v>
      </c>
      <c r="L255" s="90">
        <f t="shared" si="46"/>
        <v>20887</v>
      </c>
    </row>
    <row r="256" spans="1:12" s="123" customFormat="1" ht="13.5" customHeight="1">
      <c r="B256" s="138" t="s">
        <v>189</v>
      </c>
      <c r="C256" s="95">
        <v>36</v>
      </c>
      <c r="D256" s="94">
        <v>24</v>
      </c>
      <c r="E256" s="93">
        <f t="shared" si="45"/>
        <v>10200</v>
      </c>
      <c r="F256" s="97">
        <v>788</v>
      </c>
      <c r="G256" s="93">
        <v>100</v>
      </c>
      <c r="H256" s="97">
        <v>295</v>
      </c>
      <c r="I256" s="91">
        <v>1333.8</v>
      </c>
      <c r="J256" s="143">
        <v>3312</v>
      </c>
      <c r="K256" s="91">
        <v>3699</v>
      </c>
      <c r="L256" s="90">
        <f t="shared" si="46"/>
        <v>19727.8</v>
      </c>
    </row>
    <row r="257" spans="1:12" s="123" customFormat="1" ht="13.5" customHeight="1">
      <c r="B257" s="138" t="s">
        <v>271</v>
      </c>
      <c r="C257" s="95">
        <v>36</v>
      </c>
      <c r="D257" s="94">
        <v>24</v>
      </c>
      <c r="E257" s="93">
        <f t="shared" si="45"/>
        <v>10200</v>
      </c>
      <c r="F257" s="97">
        <v>4092</v>
      </c>
      <c r="G257" s="93">
        <v>100</v>
      </c>
      <c r="H257" s="97">
        <v>295</v>
      </c>
      <c r="I257" s="91">
        <v>1333.8</v>
      </c>
      <c r="J257" s="143">
        <v>3312</v>
      </c>
      <c r="K257" s="91">
        <v>3699</v>
      </c>
      <c r="L257" s="90">
        <f t="shared" si="46"/>
        <v>23031.8</v>
      </c>
    </row>
    <row r="258" spans="1:12" s="122" customFormat="1">
      <c r="A258" s="175" t="s">
        <v>177</v>
      </c>
      <c r="B258" s="96" t="s">
        <v>188</v>
      </c>
      <c r="C258" s="95">
        <v>36</v>
      </c>
      <c r="D258" s="94">
        <v>24</v>
      </c>
      <c r="E258" s="93">
        <f t="shared" si="45"/>
        <v>10200</v>
      </c>
      <c r="F258" s="97">
        <v>2570</v>
      </c>
      <c r="G258" s="93">
        <v>100</v>
      </c>
      <c r="H258" s="97">
        <v>295</v>
      </c>
      <c r="I258" s="91">
        <v>1333.8</v>
      </c>
      <c r="J258" s="143">
        <v>3312</v>
      </c>
      <c r="K258" s="91">
        <v>3699</v>
      </c>
      <c r="L258" s="90">
        <f t="shared" si="46"/>
        <v>21509.8</v>
      </c>
    </row>
    <row r="259" spans="1:12" s="122" customFormat="1">
      <c r="A259" s="175"/>
      <c r="B259" s="96" t="s">
        <v>272</v>
      </c>
      <c r="C259" s="95">
        <v>36</v>
      </c>
      <c r="D259" s="94">
        <v>24</v>
      </c>
      <c r="E259" s="93">
        <f t="shared" si="45"/>
        <v>10200</v>
      </c>
      <c r="F259" s="97">
        <v>3323</v>
      </c>
      <c r="G259" s="93">
        <v>100</v>
      </c>
      <c r="H259" s="97">
        <v>295</v>
      </c>
      <c r="I259" s="91">
        <v>1333.8</v>
      </c>
      <c r="J259" s="143">
        <v>3312</v>
      </c>
      <c r="K259" s="91">
        <v>3699</v>
      </c>
      <c r="L259" s="90">
        <f t="shared" si="46"/>
        <v>22262.799999999999</v>
      </c>
    </row>
    <row r="260" spans="1:12" s="121" customFormat="1">
      <c r="A260" s="175"/>
      <c r="B260" s="96" t="s">
        <v>187</v>
      </c>
      <c r="C260" s="95">
        <v>36</v>
      </c>
      <c r="D260" s="94">
        <v>24</v>
      </c>
      <c r="E260" s="93">
        <f t="shared" si="45"/>
        <v>10200</v>
      </c>
      <c r="F260" s="97">
        <v>1802</v>
      </c>
      <c r="G260" s="93">
        <v>100</v>
      </c>
      <c r="H260" s="97">
        <v>295</v>
      </c>
      <c r="I260" s="91">
        <v>1333.8</v>
      </c>
      <c r="J260" s="143">
        <v>3312</v>
      </c>
      <c r="K260" s="91">
        <v>3699</v>
      </c>
      <c r="L260" s="90">
        <f t="shared" si="46"/>
        <v>20741.8</v>
      </c>
    </row>
    <row r="261" spans="1:12">
      <c r="A261" s="175"/>
      <c r="B261" s="96" t="s">
        <v>186</v>
      </c>
      <c r="C261" s="95">
        <v>36</v>
      </c>
      <c r="D261" s="94">
        <v>24</v>
      </c>
      <c r="E261" s="93">
        <f t="shared" si="45"/>
        <v>10200</v>
      </c>
      <c r="F261" s="97">
        <v>3065</v>
      </c>
      <c r="G261" s="93">
        <v>100</v>
      </c>
      <c r="H261" s="97">
        <v>295</v>
      </c>
      <c r="I261" s="91">
        <v>1333.8</v>
      </c>
      <c r="J261" s="143">
        <v>3312</v>
      </c>
      <c r="K261" s="91">
        <v>3699</v>
      </c>
      <c r="L261" s="90">
        <f t="shared" si="46"/>
        <v>22004.799999999999</v>
      </c>
    </row>
    <row r="262" spans="1:12">
      <c r="A262" s="175"/>
      <c r="B262" s="96" t="s">
        <v>185</v>
      </c>
      <c r="C262" s="95">
        <v>36</v>
      </c>
      <c r="D262" s="94">
        <v>24</v>
      </c>
      <c r="E262" s="93">
        <f t="shared" si="45"/>
        <v>10200</v>
      </c>
      <c r="F262" s="97">
        <v>2297</v>
      </c>
      <c r="G262" s="93">
        <v>100</v>
      </c>
      <c r="H262" s="97">
        <v>295</v>
      </c>
      <c r="I262" s="91">
        <v>1333.8</v>
      </c>
      <c r="J262" s="143">
        <v>3312</v>
      </c>
      <c r="K262" s="91">
        <v>3699</v>
      </c>
      <c r="L262" s="90">
        <f t="shared" si="46"/>
        <v>21236.799999999999</v>
      </c>
    </row>
    <row r="263" spans="1:12">
      <c r="A263" s="175"/>
      <c r="B263" s="138" t="s">
        <v>184</v>
      </c>
      <c r="C263" s="95">
        <v>32</v>
      </c>
      <c r="D263" s="94">
        <v>24</v>
      </c>
      <c r="E263" s="93">
        <f t="shared" si="45"/>
        <v>10200</v>
      </c>
      <c r="F263" s="97">
        <v>3796</v>
      </c>
      <c r="G263" s="93">
        <v>100</v>
      </c>
      <c r="H263" s="97">
        <v>295</v>
      </c>
      <c r="I263" s="91">
        <v>1185.5999999999999</v>
      </c>
      <c r="J263" s="143">
        <v>2944</v>
      </c>
      <c r="K263" s="91">
        <v>3288</v>
      </c>
      <c r="L263" s="90">
        <f t="shared" si="46"/>
        <v>21808.6</v>
      </c>
    </row>
    <row r="264" spans="1:12" ht="13.5" thickBot="1">
      <c r="A264" s="175"/>
      <c r="B264" s="137" t="s">
        <v>183</v>
      </c>
      <c r="C264" s="136">
        <v>36</v>
      </c>
      <c r="D264" s="135">
        <v>24</v>
      </c>
      <c r="E264" s="93">
        <f t="shared" si="45"/>
        <v>10200</v>
      </c>
      <c r="F264" s="92">
        <v>3796</v>
      </c>
      <c r="G264" s="92">
        <v>100</v>
      </c>
      <c r="H264" s="92">
        <v>295</v>
      </c>
      <c r="I264" s="91">
        <v>1333.6</v>
      </c>
      <c r="J264" s="143">
        <v>3312</v>
      </c>
      <c r="K264" s="91">
        <v>3699</v>
      </c>
      <c r="L264" s="90">
        <f t="shared" si="46"/>
        <v>22735.599999999999</v>
      </c>
    </row>
    <row r="265" spans="1:12">
      <c r="A265" s="175"/>
      <c r="B265" s="120"/>
      <c r="C265" s="119"/>
      <c r="D265" s="118"/>
      <c r="E265" s="117"/>
      <c r="F265" s="117"/>
      <c r="G265" s="117"/>
      <c r="H265" s="117"/>
      <c r="I265" s="117"/>
      <c r="J265" s="117"/>
      <c r="K265" s="117"/>
      <c r="L265" s="117"/>
    </row>
    <row r="266" spans="1:12" ht="13.5" thickBot="1">
      <c r="A266" s="175"/>
      <c r="B266" s="176" t="s">
        <v>175</v>
      </c>
      <c r="C266" s="176"/>
      <c r="D266" s="176"/>
      <c r="E266" s="176"/>
      <c r="F266" s="176"/>
      <c r="G266" s="176"/>
      <c r="H266" s="176"/>
      <c r="I266" s="176"/>
      <c r="J266" s="176"/>
      <c r="K266" s="177" t="s">
        <v>174</v>
      </c>
      <c r="L266" s="177"/>
    </row>
    <row r="267" spans="1:12">
      <c r="A267" s="175"/>
      <c r="B267" s="114" t="s">
        <v>173</v>
      </c>
      <c r="C267" s="113" t="s">
        <v>172</v>
      </c>
      <c r="D267" s="112" t="s">
        <v>171</v>
      </c>
      <c r="E267" s="111" t="s">
        <v>170</v>
      </c>
      <c r="F267" s="111" t="s">
        <v>169</v>
      </c>
      <c r="G267" s="111" t="s">
        <v>168</v>
      </c>
      <c r="H267" s="111" t="s">
        <v>167</v>
      </c>
      <c r="I267" s="111" t="s">
        <v>166</v>
      </c>
      <c r="J267" s="111" t="s">
        <v>62</v>
      </c>
      <c r="K267" s="111" t="s">
        <v>31</v>
      </c>
      <c r="L267" s="110" t="s">
        <v>165</v>
      </c>
    </row>
    <row r="268" spans="1:12" ht="13.5" thickBot="1">
      <c r="A268" s="175"/>
      <c r="B268" s="109"/>
      <c r="C268" s="108"/>
      <c r="D268" s="107"/>
      <c r="E268" s="106"/>
      <c r="F268" s="106"/>
      <c r="G268" s="106"/>
      <c r="H268" s="106"/>
      <c r="I268" s="105" t="s">
        <v>277</v>
      </c>
      <c r="J268" s="105" t="s">
        <v>254</v>
      </c>
      <c r="K268" s="105" t="s">
        <v>276</v>
      </c>
      <c r="L268" s="104"/>
    </row>
    <row r="269" spans="1:12" ht="13.5" thickTop="1">
      <c r="A269" s="175"/>
      <c r="B269" s="142" t="s">
        <v>198</v>
      </c>
      <c r="C269" s="103">
        <v>20</v>
      </c>
      <c r="D269" s="102">
        <v>20</v>
      </c>
      <c r="E269" s="93">
        <f t="shared" ref="E269:E284" si="47">D269*425</f>
        <v>8500</v>
      </c>
      <c r="F269" s="93">
        <v>0</v>
      </c>
      <c r="G269" s="93">
        <v>0</v>
      </c>
      <c r="H269" s="93">
        <v>0</v>
      </c>
      <c r="I269" s="91">
        <v>741</v>
      </c>
      <c r="J269" s="91">
        <v>1840</v>
      </c>
      <c r="K269" s="91">
        <v>2055</v>
      </c>
      <c r="L269" s="99">
        <f t="shared" ref="L269:L284" si="48">SUM(E269:K269)</f>
        <v>13136</v>
      </c>
    </row>
    <row r="270" spans="1:12">
      <c r="A270" s="175"/>
      <c r="B270" s="138" t="s">
        <v>197</v>
      </c>
      <c r="C270" s="95">
        <v>36</v>
      </c>
      <c r="D270" s="94">
        <v>24</v>
      </c>
      <c r="E270" s="93">
        <f t="shared" si="47"/>
        <v>10200</v>
      </c>
      <c r="F270" s="97">
        <v>0</v>
      </c>
      <c r="G270" s="97">
        <v>0</v>
      </c>
      <c r="H270" s="97">
        <v>0</v>
      </c>
      <c r="I270" s="91">
        <v>1333.8</v>
      </c>
      <c r="J270" s="91">
        <v>3312</v>
      </c>
      <c r="K270" s="91">
        <v>3699</v>
      </c>
      <c r="L270" s="90">
        <f t="shared" si="48"/>
        <v>18544.8</v>
      </c>
    </row>
    <row r="271" spans="1:12">
      <c r="A271" s="175"/>
      <c r="B271" s="138" t="s">
        <v>196</v>
      </c>
      <c r="C271" s="95">
        <v>0</v>
      </c>
      <c r="D271" s="94">
        <v>0</v>
      </c>
      <c r="E271" s="93">
        <f t="shared" si="47"/>
        <v>0</v>
      </c>
      <c r="F271" s="97">
        <v>0</v>
      </c>
      <c r="G271" s="97">
        <v>0</v>
      </c>
      <c r="H271" s="97">
        <v>0</v>
      </c>
      <c r="I271" s="91">
        <f t="shared" ref="I271:I276" si="49">243.53*C271</f>
        <v>0</v>
      </c>
      <c r="J271" s="91">
        <f t="shared" ref="J271:J276" si="50">96*C271</f>
        <v>0</v>
      </c>
      <c r="K271" s="91">
        <f t="shared" ref="K271:K276" si="51">93.5*C271</f>
        <v>0</v>
      </c>
      <c r="L271" s="90">
        <f t="shared" si="48"/>
        <v>0</v>
      </c>
    </row>
    <row r="272" spans="1:12">
      <c r="A272" s="175"/>
      <c r="B272" s="138" t="s">
        <v>195</v>
      </c>
      <c r="C272" s="95">
        <v>0</v>
      </c>
      <c r="D272" s="94">
        <v>0</v>
      </c>
      <c r="E272" s="93">
        <f t="shared" si="47"/>
        <v>0</v>
      </c>
      <c r="F272" s="97">
        <v>0</v>
      </c>
      <c r="G272" s="97">
        <v>0</v>
      </c>
      <c r="H272" s="97">
        <v>0</v>
      </c>
      <c r="I272" s="91">
        <f t="shared" si="49"/>
        <v>0</v>
      </c>
      <c r="J272" s="91">
        <f t="shared" si="50"/>
        <v>0</v>
      </c>
      <c r="K272" s="91">
        <f t="shared" si="51"/>
        <v>0</v>
      </c>
      <c r="L272" s="90">
        <f t="shared" si="48"/>
        <v>0</v>
      </c>
    </row>
    <row r="273" spans="1:12">
      <c r="A273" s="175"/>
      <c r="B273" s="138" t="s">
        <v>194</v>
      </c>
      <c r="C273" s="95">
        <v>0</v>
      </c>
      <c r="D273" s="94">
        <v>0</v>
      </c>
      <c r="E273" s="93">
        <f t="shared" si="47"/>
        <v>0</v>
      </c>
      <c r="F273" s="97">
        <v>0</v>
      </c>
      <c r="G273" s="97">
        <v>0</v>
      </c>
      <c r="H273" s="97">
        <v>0</v>
      </c>
      <c r="I273" s="91">
        <f t="shared" si="49"/>
        <v>0</v>
      </c>
      <c r="J273" s="91">
        <f t="shared" si="50"/>
        <v>0</v>
      </c>
      <c r="K273" s="91">
        <f t="shared" si="51"/>
        <v>0</v>
      </c>
      <c r="L273" s="90">
        <f t="shared" si="48"/>
        <v>0</v>
      </c>
    </row>
    <row r="274" spans="1:12">
      <c r="A274" s="175"/>
      <c r="B274" s="138" t="s">
        <v>193</v>
      </c>
      <c r="C274" s="95">
        <v>0</v>
      </c>
      <c r="D274" s="94">
        <v>0</v>
      </c>
      <c r="E274" s="93">
        <f t="shared" si="47"/>
        <v>0</v>
      </c>
      <c r="F274" s="97">
        <v>0</v>
      </c>
      <c r="G274" s="97">
        <v>0</v>
      </c>
      <c r="H274" s="97">
        <v>0</v>
      </c>
      <c r="I274" s="91">
        <f t="shared" si="49"/>
        <v>0</v>
      </c>
      <c r="J274" s="91">
        <f t="shared" si="50"/>
        <v>0</v>
      </c>
      <c r="K274" s="91">
        <f t="shared" si="51"/>
        <v>0</v>
      </c>
      <c r="L274" s="90">
        <f t="shared" si="48"/>
        <v>0</v>
      </c>
    </row>
    <row r="275" spans="1:12" ht="13.5" customHeight="1">
      <c r="B275" s="138" t="s">
        <v>192</v>
      </c>
      <c r="C275" s="95">
        <v>0</v>
      </c>
      <c r="D275" s="94">
        <v>0</v>
      </c>
      <c r="E275" s="93">
        <f t="shared" si="47"/>
        <v>0</v>
      </c>
      <c r="F275" s="97">
        <v>0</v>
      </c>
      <c r="G275" s="97">
        <v>0</v>
      </c>
      <c r="H275" s="97">
        <v>0</v>
      </c>
      <c r="I275" s="91">
        <f t="shared" si="49"/>
        <v>0</v>
      </c>
      <c r="J275" s="91">
        <f t="shared" si="50"/>
        <v>0</v>
      </c>
      <c r="K275" s="91">
        <f t="shared" si="51"/>
        <v>0</v>
      </c>
      <c r="L275" s="90">
        <f t="shared" si="48"/>
        <v>0</v>
      </c>
    </row>
    <row r="276" spans="1:12" s="123" customFormat="1" ht="13.5" customHeight="1">
      <c r="B276" s="138" t="s">
        <v>191</v>
      </c>
      <c r="C276" s="95">
        <v>0</v>
      </c>
      <c r="D276" s="94">
        <v>0</v>
      </c>
      <c r="E276" s="93">
        <f t="shared" si="47"/>
        <v>0</v>
      </c>
      <c r="F276" s="97">
        <v>0</v>
      </c>
      <c r="G276" s="97">
        <v>0</v>
      </c>
      <c r="H276" s="97">
        <v>0</v>
      </c>
      <c r="I276" s="91">
        <f t="shared" si="49"/>
        <v>0</v>
      </c>
      <c r="J276" s="91">
        <f t="shared" si="50"/>
        <v>0</v>
      </c>
      <c r="K276" s="91">
        <f t="shared" si="51"/>
        <v>0</v>
      </c>
      <c r="L276" s="90">
        <f t="shared" si="48"/>
        <v>0</v>
      </c>
    </row>
    <row r="277" spans="1:12" s="122" customFormat="1">
      <c r="A277" s="175" t="s">
        <v>176</v>
      </c>
      <c r="B277" s="138" t="s">
        <v>190</v>
      </c>
      <c r="C277" s="95">
        <v>3</v>
      </c>
      <c r="D277" s="94">
        <v>3</v>
      </c>
      <c r="E277" s="93">
        <f t="shared" si="47"/>
        <v>1275</v>
      </c>
      <c r="F277" s="97">
        <v>0</v>
      </c>
      <c r="G277" s="97">
        <v>0</v>
      </c>
      <c r="H277" s="97">
        <v>0</v>
      </c>
      <c r="I277" s="91">
        <v>111.15</v>
      </c>
      <c r="J277" s="91">
        <v>276</v>
      </c>
      <c r="K277" s="91">
        <v>308.25</v>
      </c>
      <c r="L277" s="90">
        <f t="shared" si="48"/>
        <v>1970.4</v>
      </c>
    </row>
    <row r="278" spans="1:12" s="121" customFormat="1">
      <c r="A278" s="175"/>
      <c r="B278" s="138" t="s">
        <v>189</v>
      </c>
      <c r="C278" s="95">
        <v>14</v>
      </c>
      <c r="D278" s="94">
        <v>9</v>
      </c>
      <c r="E278" s="93">
        <f t="shared" si="47"/>
        <v>3825</v>
      </c>
      <c r="F278" s="97">
        <v>0</v>
      </c>
      <c r="G278" s="97">
        <v>0</v>
      </c>
      <c r="H278" s="97">
        <v>0</v>
      </c>
      <c r="I278" s="91">
        <v>518.70000000000005</v>
      </c>
      <c r="J278" s="91">
        <v>1288</v>
      </c>
      <c r="K278" s="91">
        <v>1438.5</v>
      </c>
      <c r="L278" s="90">
        <f t="shared" si="48"/>
        <v>7070.2</v>
      </c>
    </row>
    <row r="279" spans="1:12">
      <c r="A279" s="175"/>
      <c r="B279" s="96" t="s">
        <v>188</v>
      </c>
      <c r="C279" s="95">
        <v>14</v>
      </c>
      <c r="D279" s="94">
        <v>9</v>
      </c>
      <c r="E279" s="93">
        <f t="shared" si="47"/>
        <v>3825</v>
      </c>
      <c r="F279" s="97">
        <v>0</v>
      </c>
      <c r="G279" s="97">
        <v>0</v>
      </c>
      <c r="H279" s="97">
        <v>0</v>
      </c>
      <c r="I279" s="91">
        <v>518.70000000000005</v>
      </c>
      <c r="J279" s="91">
        <v>1288</v>
      </c>
      <c r="K279" s="91">
        <v>1438.5</v>
      </c>
      <c r="L279" s="90">
        <f t="shared" si="48"/>
        <v>7070.2</v>
      </c>
    </row>
    <row r="280" spans="1:12">
      <c r="A280" s="175"/>
      <c r="B280" s="96" t="s">
        <v>187</v>
      </c>
      <c r="C280" s="95">
        <v>17</v>
      </c>
      <c r="D280" s="94">
        <v>11</v>
      </c>
      <c r="E280" s="93">
        <f t="shared" si="47"/>
        <v>4675</v>
      </c>
      <c r="F280" s="97">
        <v>0</v>
      </c>
      <c r="G280" s="97">
        <v>0</v>
      </c>
      <c r="H280" s="97">
        <v>0</v>
      </c>
      <c r="I280" s="91">
        <v>629.85</v>
      </c>
      <c r="J280" s="91">
        <v>1564</v>
      </c>
      <c r="K280" s="91">
        <v>1746.75</v>
      </c>
      <c r="L280" s="90">
        <f t="shared" si="48"/>
        <v>8615.6</v>
      </c>
    </row>
    <row r="281" spans="1:12">
      <c r="A281" s="175"/>
      <c r="B281" s="96" t="s">
        <v>186</v>
      </c>
      <c r="C281" s="95">
        <v>36</v>
      </c>
      <c r="D281" s="94">
        <v>24</v>
      </c>
      <c r="E281" s="93">
        <f t="shared" si="47"/>
        <v>10200</v>
      </c>
      <c r="F281" s="97">
        <v>0</v>
      </c>
      <c r="G281" s="97">
        <v>0</v>
      </c>
      <c r="H281" s="97">
        <v>0</v>
      </c>
      <c r="I281" s="91">
        <v>1333.8</v>
      </c>
      <c r="J281" s="91">
        <v>3312</v>
      </c>
      <c r="K281" s="91">
        <v>3699</v>
      </c>
      <c r="L281" s="90">
        <f t="shared" si="48"/>
        <v>18544.8</v>
      </c>
    </row>
    <row r="282" spans="1:12">
      <c r="A282" s="175"/>
      <c r="B282" s="96" t="s">
        <v>185</v>
      </c>
      <c r="C282" s="95">
        <v>36</v>
      </c>
      <c r="D282" s="94">
        <v>24</v>
      </c>
      <c r="E282" s="93">
        <f t="shared" si="47"/>
        <v>10200</v>
      </c>
      <c r="F282" s="97">
        <v>0</v>
      </c>
      <c r="G282" s="97">
        <v>0</v>
      </c>
      <c r="H282" s="97">
        <v>0</v>
      </c>
      <c r="I282" s="91">
        <v>1333.8</v>
      </c>
      <c r="J282" s="91">
        <v>3312</v>
      </c>
      <c r="K282" s="91">
        <v>3699</v>
      </c>
      <c r="L282" s="90">
        <f t="shared" si="48"/>
        <v>18544.8</v>
      </c>
    </row>
    <row r="283" spans="1:12">
      <c r="A283" s="175"/>
      <c r="B283" s="138" t="s">
        <v>184</v>
      </c>
      <c r="C283" s="95">
        <v>32</v>
      </c>
      <c r="D283" s="94">
        <v>29</v>
      </c>
      <c r="E283" s="93">
        <f t="shared" si="47"/>
        <v>12325</v>
      </c>
      <c r="F283" s="97">
        <v>0</v>
      </c>
      <c r="G283" s="97">
        <v>0</v>
      </c>
      <c r="H283" s="97">
        <v>0</v>
      </c>
      <c r="I283" s="91">
        <v>1185.5999999999999</v>
      </c>
      <c r="J283" s="91">
        <v>2944</v>
      </c>
      <c r="K283" s="91">
        <v>3288</v>
      </c>
      <c r="L283" s="90">
        <f t="shared" si="48"/>
        <v>19742.599999999999</v>
      </c>
    </row>
    <row r="284" spans="1:12" ht="13.5" thickBot="1">
      <c r="A284" s="175"/>
      <c r="B284" s="137" t="s">
        <v>183</v>
      </c>
      <c r="C284" s="136">
        <v>36</v>
      </c>
      <c r="D284" s="135">
        <v>24</v>
      </c>
      <c r="E284" s="93">
        <f t="shared" si="47"/>
        <v>10200</v>
      </c>
      <c r="F284" s="92">
        <v>0</v>
      </c>
      <c r="G284" s="92">
        <v>0</v>
      </c>
      <c r="H284" s="92">
        <v>0</v>
      </c>
      <c r="I284" s="91">
        <v>1333.8</v>
      </c>
      <c r="J284" s="91">
        <v>3312</v>
      </c>
      <c r="K284" s="91">
        <v>3699</v>
      </c>
      <c r="L284" s="90">
        <f t="shared" si="48"/>
        <v>18544.8</v>
      </c>
    </row>
    <row r="285" spans="1:12">
      <c r="A285" s="175"/>
      <c r="B285" s="120"/>
      <c r="C285" s="119"/>
      <c r="D285" s="118"/>
      <c r="E285" s="117"/>
      <c r="F285" s="117"/>
      <c r="G285" s="117"/>
      <c r="H285" s="117"/>
      <c r="I285" s="117"/>
      <c r="J285" s="117"/>
      <c r="K285" s="117"/>
      <c r="L285" s="117"/>
    </row>
    <row r="286" spans="1:12" ht="13.5" thickBot="1">
      <c r="A286" s="175"/>
      <c r="B286" s="176" t="s">
        <v>175</v>
      </c>
      <c r="C286" s="176"/>
      <c r="D286" s="176"/>
      <c r="E286" s="176"/>
      <c r="F286" s="176"/>
      <c r="G286" s="176"/>
      <c r="H286" s="176"/>
      <c r="I286" s="176"/>
      <c r="J286" s="176"/>
      <c r="K286" s="177" t="s">
        <v>174</v>
      </c>
      <c r="L286" s="177"/>
    </row>
    <row r="287" spans="1:12">
      <c r="A287" s="175"/>
      <c r="B287" s="114" t="s">
        <v>173</v>
      </c>
      <c r="C287" s="113" t="s">
        <v>172</v>
      </c>
      <c r="D287" s="112" t="s">
        <v>171</v>
      </c>
      <c r="E287" s="111" t="s">
        <v>170</v>
      </c>
      <c r="F287" s="111" t="s">
        <v>169</v>
      </c>
      <c r="G287" s="111" t="s">
        <v>168</v>
      </c>
      <c r="H287" s="111" t="s">
        <v>167</v>
      </c>
      <c r="I287" s="111" t="s">
        <v>166</v>
      </c>
      <c r="J287" s="111" t="s">
        <v>62</v>
      </c>
      <c r="K287" s="111" t="s">
        <v>31</v>
      </c>
      <c r="L287" s="110" t="s">
        <v>165</v>
      </c>
    </row>
    <row r="288" spans="1:12" ht="13.5" thickBot="1">
      <c r="A288" s="175"/>
      <c r="B288" s="109"/>
      <c r="C288" s="108"/>
      <c r="D288" s="107"/>
      <c r="E288" s="106"/>
      <c r="F288" s="106"/>
      <c r="G288" s="106"/>
      <c r="H288" s="106"/>
      <c r="I288" s="105" t="s">
        <v>277</v>
      </c>
      <c r="J288" s="105" t="s">
        <v>254</v>
      </c>
      <c r="K288" s="105" t="s">
        <v>276</v>
      </c>
      <c r="L288" s="104"/>
    </row>
    <row r="289" spans="1:12" ht="14.25" thickTop="1" thickBot="1">
      <c r="A289" s="175"/>
      <c r="B289" s="141" t="s">
        <v>198</v>
      </c>
      <c r="C289" s="140">
        <v>0</v>
      </c>
      <c r="D289" s="139">
        <v>0</v>
      </c>
      <c r="E289" s="101">
        <f t="shared" ref="E289:E296" si="52">425*D289</f>
        <v>0</v>
      </c>
      <c r="F289" s="101">
        <v>0</v>
      </c>
      <c r="G289" s="101">
        <v>0</v>
      </c>
      <c r="H289" s="101">
        <v>0</v>
      </c>
      <c r="I289" s="134">
        <f t="shared" ref="I289" si="53">243.53*C289</f>
        <v>0</v>
      </c>
      <c r="J289" s="134">
        <f t="shared" ref="J289" si="54">96*C289</f>
        <v>0</v>
      </c>
      <c r="K289" s="134">
        <f t="shared" ref="K289" si="55">93.5 * C289</f>
        <v>0</v>
      </c>
      <c r="L289" s="99">
        <f t="shared" ref="L289:L304" si="56">SUM(E289:K289)</f>
        <v>0</v>
      </c>
    </row>
    <row r="290" spans="1:12" ht="13.5" thickBot="1">
      <c r="A290" s="175"/>
      <c r="B290" s="138" t="s">
        <v>197</v>
      </c>
      <c r="C290" s="95">
        <v>3</v>
      </c>
      <c r="D290" s="94">
        <v>2</v>
      </c>
      <c r="E290" s="101">
        <f t="shared" si="52"/>
        <v>850</v>
      </c>
      <c r="F290" s="97">
        <v>0</v>
      </c>
      <c r="G290" s="97">
        <v>0</v>
      </c>
      <c r="H290" s="97">
        <v>0</v>
      </c>
      <c r="I290" s="134">
        <v>111.15</v>
      </c>
      <c r="J290" s="134">
        <v>276</v>
      </c>
      <c r="K290" s="134">
        <v>308.25</v>
      </c>
      <c r="L290" s="90">
        <f t="shared" si="56"/>
        <v>1545.4</v>
      </c>
    </row>
    <row r="291" spans="1:12" ht="13.5" thickBot="1">
      <c r="A291" s="175"/>
      <c r="B291" s="138" t="s">
        <v>196</v>
      </c>
      <c r="C291" s="95">
        <v>0</v>
      </c>
      <c r="D291" s="94">
        <v>0</v>
      </c>
      <c r="E291" s="101">
        <f t="shared" si="52"/>
        <v>0</v>
      </c>
      <c r="F291" s="97">
        <v>0</v>
      </c>
      <c r="G291" s="97">
        <v>0</v>
      </c>
      <c r="H291" s="97">
        <v>0</v>
      </c>
      <c r="I291" s="134">
        <f t="shared" ref="I291:I300" si="57">243.53*C291</f>
        <v>0</v>
      </c>
      <c r="J291" s="134">
        <f t="shared" ref="J291:J300" si="58">96*C291</f>
        <v>0</v>
      </c>
      <c r="K291" s="134">
        <f t="shared" ref="K291:K300" si="59">93.5 * C291</f>
        <v>0</v>
      </c>
      <c r="L291" s="90">
        <f t="shared" si="56"/>
        <v>0</v>
      </c>
    </row>
    <row r="292" spans="1:12" ht="13.5" thickBot="1">
      <c r="A292" s="175"/>
      <c r="B292" s="138" t="s">
        <v>195</v>
      </c>
      <c r="C292" s="95">
        <v>0</v>
      </c>
      <c r="D292" s="94">
        <v>0</v>
      </c>
      <c r="E292" s="101">
        <f t="shared" si="52"/>
        <v>0</v>
      </c>
      <c r="F292" s="97">
        <v>0</v>
      </c>
      <c r="G292" s="97">
        <v>0</v>
      </c>
      <c r="H292" s="97">
        <v>0</v>
      </c>
      <c r="I292" s="134">
        <f t="shared" si="57"/>
        <v>0</v>
      </c>
      <c r="J292" s="134">
        <f t="shared" si="58"/>
        <v>0</v>
      </c>
      <c r="K292" s="134">
        <f t="shared" si="59"/>
        <v>0</v>
      </c>
      <c r="L292" s="90">
        <f t="shared" si="56"/>
        <v>0</v>
      </c>
    </row>
    <row r="293" spans="1:12" ht="13.5" thickBot="1">
      <c r="B293" s="138" t="s">
        <v>194</v>
      </c>
      <c r="C293" s="95">
        <v>0</v>
      </c>
      <c r="D293" s="94">
        <v>0</v>
      </c>
      <c r="E293" s="101">
        <f t="shared" si="52"/>
        <v>0</v>
      </c>
      <c r="F293" s="97">
        <v>0</v>
      </c>
      <c r="G293" s="97">
        <v>0</v>
      </c>
      <c r="H293" s="97">
        <v>0</v>
      </c>
      <c r="I293" s="134">
        <f t="shared" si="57"/>
        <v>0</v>
      </c>
      <c r="J293" s="134">
        <f t="shared" si="58"/>
        <v>0</v>
      </c>
      <c r="K293" s="134">
        <f t="shared" si="59"/>
        <v>0</v>
      </c>
      <c r="L293" s="90">
        <f t="shared" si="56"/>
        <v>0</v>
      </c>
    </row>
    <row r="294" spans="1:12" ht="13.5" thickBot="1">
      <c r="B294" s="138" t="s">
        <v>193</v>
      </c>
      <c r="C294" s="95">
        <v>0</v>
      </c>
      <c r="D294" s="94">
        <v>0</v>
      </c>
      <c r="E294" s="101">
        <f t="shared" si="52"/>
        <v>0</v>
      </c>
      <c r="F294" s="97">
        <v>0</v>
      </c>
      <c r="G294" s="97">
        <v>0</v>
      </c>
      <c r="H294" s="97">
        <v>0</v>
      </c>
      <c r="I294" s="134">
        <f t="shared" si="57"/>
        <v>0</v>
      </c>
      <c r="J294" s="134">
        <f t="shared" si="58"/>
        <v>0</v>
      </c>
      <c r="K294" s="134">
        <f t="shared" si="59"/>
        <v>0</v>
      </c>
      <c r="L294" s="90">
        <f t="shared" si="56"/>
        <v>0</v>
      </c>
    </row>
    <row r="295" spans="1:12" ht="13.5" thickBot="1">
      <c r="A295" s="100"/>
      <c r="B295" s="138" t="s">
        <v>192</v>
      </c>
      <c r="C295" s="95">
        <v>0</v>
      </c>
      <c r="D295" s="94">
        <v>0</v>
      </c>
      <c r="E295" s="101">
        <f t="shared" si="52"/>
        <v>0</v>
      </c>
      <c r="F295" s="97">
        <v>0</v>
      </c>
      <c r="G295" s="97">
        <v>0</v>
      </c>
      <c r="H295" s="97">
        <v>0</v>
      </c>
      <c r="I295" s="134">
        <f t="shared" si="57"/>
        <v>0</v>
      </c>
      <c r="J295" s="134">
        <f t="shared" si="58"/>
        <v>0</v>
      </c>
      <c r="K295" s="134">
        <f t="shared" si="59"/>
        <v>0</v>
      </c>
      <c r="L295" s="90">
        <f t="shared" si="56"/>
        <v>0</v>
      </c>
    </row>
    <row r="296" spans="1:12" s="123" customFormat="1" ht="14.25" customHeight="1" thickBot="1">
      <c r="B296" s="138" t="s">
        <v>191</v>
      </c>
      <c r="C296" s="95">
        <v>0</v>
      </c>
      <c r="D296" s="94">
        <v>0</v>
      </c>
      <c r="E296" s="101">
        <f t="shared" si="52"/>
        <v>0</v>
      </c>
      <c r="F296" s="97">
        <v>0</v>
      </c>
      <c r="G296" s="97">
        <v>0</v>
      </c>
      <c r="H296" s="97">
        <v>0</v>
      </c>
      <c r="I296" s="134">
        <f t="shared" si="57"/>
        <v>0</v>
      </c>
      <c r="J296" s="134">
        <f t="shared" si="58"/>
        <v>0</v>
      </c>
      <c r="K296" s="134">
        <f t="shared" si="59"/>
        <v>0</v>
      </c>
      <c r="L296" s="90">
        <f t="shared" si="56"/>
        <v>0</v>
      </c>
    </row>
    <row r="297" spans="1:12" s="122" customFormat="1" ht="13.5" thickBot="1">
      <c r="B297" s="138" t="s">
        <v>190</v>
      </c>
      <c r="C297" s="95">
        <v>0</v>
      </c>
      <c r="D297" s="94">
        <v>0</v>
      </c>
      <c r="E297" s="93">
        <v>0</v>
      </c>
      <c r="F297" s="97">
        <v>0</v>
      </c>
      <c r="G297" s="97">
        <v>0</v>
      </c>
      <c r="H297" s="97">
        <v>0</v>
      </c>
      <c r="I297" s="134">
        <f t="shared" si="57"/>
        <v>0</v>
      </c>
      <c r="J297" s="134">
        <f t="shared" si="58"/>
        <v>0</v>
      </c>
      <c r="K297" s="134">
        <f t="shared" si="59"/>
        <v>0</v>
      </c>
      <c r="L297" s="90">
        <f t="shared" si="56"/>
        <v>0</v>
      </c>
    </row>
    <row r="298" spans="1:12" s="121" customFormat="1" ht="13.5" thickBot="1">
      <c r="B298" s="138" t="s">
        <v>189</v>
      </c>
      <c r="C298" s="95">
        <v>0</v>
      </c>
      <c r="D298" s="94">
        <v>0</v>
      </c>
      <c r="E298" s="93">
        <f>D298*425</f>
        <v>0</v>
      </c>
      <c r="F298" s="97">
        <v>0</v>
      </c>
      <c r="G298" s="97">
        <v>0</v>
      </c>
      <c r="H298" s="97">
        <v>0</v>
      </c>
      <c r="I298" s="134">
        <f t="shared" si="57"/>
        <v>0</v>
      </c>
      <c r="J298" s="134">
        <f t="shared" si="58"/>
        <v>0</v>
      </c>
      <c r="K298" s="134">
        <f t="shared" si="59"/>
        <v>0</v>
      </c>
      <c r="L298" s="90">
        <f t="shared" si="56"/>
        <v>0</v>
      </c>
    </row>
    <row r="299" spans="1:12" ht="13.5" thickBot="1">
      <c r="A299" s="178" t="s">
        <v>180</v>
      </c>
      <c r="B299" s="96" t="s">
        <v>188</v>
      </c>
      <c r="C299" s="95">
        <v>0</v>
      </c>
      <c r="D299" s="94">
        <v>0</v>
      </c>
      <c r="E299" s="101">
        <f t="shared" ref="E299:E304" si="60">425*D299</f>
        <v>0</v>
      </c>
      <c r="F299" s="97">
        <v>0</v>
      </c>
      <c r="G299" s="97">
        <v>0</v>
      </c>
      <c r="H299" s="97">
        <v>0</v>
      </c>
      <c r="I299" s="134">
        <f t="shared" si="57"/>
        <v>0</v>
      </c>
      <c r="J299" s="134">
        <f t="shared" si="58"/>
        <v>0</v>
      </c>
      <c r="K299" s="134">
        <f t="shared" si="59"/>
        <v>0</v>
      </c>
      <c r="L299" s="90">
        <f t="shared" si="56"/>
        <v>0</v>
      </c>
    </row>
    <row r="300" spans="1:12" ht="13.5" thickBot="1">
      <c r="A300" s="178"/>
      <c r="B300" s="96" t="s">
        <v>187</v>
      </c>
      <c r="C300" s="95">
        <v>0</v>
      </c>
      <c r="D300" s="94">
        <v>0</v>
      </c>
      <c r="E300" s="101">
        <f t="shared" si="60"/>
        <v>0</v>
      </c>
      <c r="F300" s="97">
        <v>0</v>
      </c>
      <c r="G300" s="97">
        <v>0</v>
      </c>
      <c r="H300" s="97">
        <v>0</v>
      </c>
      <c r="I300" s="134">
        <f t="shared" si="57"/>
        <v>0</v>
      </c>
      <c r="J300" s="134">
        <f t="shared" si="58"/>
        <v>0</v>
      </c>
      <c r="K300" s="134">
        <f t="shared" si="59"/>
        <v>0</v>
      </c>
      <c r="L300" s="90">
        <f t="shared" si="56"/>
        <v>0</v>
      </c>
    </row>
    <row r="301" spans="1:12" ht="13.5" thickBot="1">
      <c r="A301" s="178"/>
      <c r="B301" s="96" t="s">
        <v>186</v>
      </c>
      <c r="C301" s="95">
        <v>23</v>
      </c>
      <c r="D301" s="94">
        <v>15</v>
      </c>
      <c r="E301" s="101">
        <f t="shared" si="60"/>
        <v>6375</v>
      </c>
      <c r="F301" s="97">
        <v>0</v>
      </c>
      <c r="G301" s="97">
        <v>0</v>
      </c>
      <c r="H301" s="97">
        <v>0</v>
      </c>
      <c r="I301" s="134">
        <v>852.15</v>
      </c>
      <c r="J301" s="134">
        <v>2116</v>
      </c>
      <c r="K301" s="134">
        <v>2363.25</v>
      </c>
      <c r="L301" s="90">
        <f t="shared" si="56"/>
        <v>11706.4</v>
      </c>
    </row>
    <row r="302" spans="1:12" ht="13.5" thickBot="1">
      <c r="A302" s="178"/>
      <c r="B302" s="96" t="s">
        <v>185</v>
      </c>
      <c r="C302" s="95">
        <v>26</v>
      </c>
      <c r="D302" s="94">
        <v>17</v>
      </c>
      <c r="E302" s="101">
        <f t="shared" si="60"/>
        <v>7225</v>
      </c>
      <c r="F302" s="97">
        <v>0</v>
      </c>
      <c r="G302" s="97">
        <v>0</v>
      </c>
      <c r="H302" s="97">
        <v>0</v>
      </c>
      <c r="I302" s="134">
        <v>963.3</v>
      </c>
      <c r="J302" s="134">
        <v>2392</v>
      </c>
      <c r="K302" s="134">
        <v>2671.5</v>
      </c>
      <c r="L302" s="90">
        <f t="shared" si="56"/>
        <v>13251.8</v>
      </c>
    </row>
    <row r="303" spans="1:12" ht="13.5" thickBot="1">
      <c r="A303" s="178"/>
      <c r="B303" s="138" t="s">
        <v>184</v>
      </c>
      <c r="C303" s="95">
        <v>27</v>
      </c>
      <c r="D303" s="94">
        <v>27</v>
      </c>
      <c r="E303" s="101">
        <f t="shared" si="60"/>
        <v>11475</v>
      </c>
      <c r="F303" s="97">
        <v>0</v>
      </c>
      <c r="G303" s="97">
        <v>0</v>
      </c>
      <c r="H303" s="97">
        <v>0</v>
      </c>
      <c r="I303" s="134">
        <v>1035</v>
      </c>
      <c r="J303" s="134">
        <v>2484</v>
      </c>
      <c r="K303" s="134">
        <v>2774.25</v>
      </c>
      <c r="L303" s="90">
        <f t="shared" si="56"/>
        <v>17768.25</v>
      </c>
    </row>
    <row r="304" spans="1:12" ht="13.5" thickBot="1">
      <c r="A304" s="178"/>
      <c r="B304" s="137" t="s">
        <v>183</v>
      </c>
      <c r="C304" s="136">
        <v>36</v>
      </c>
      <c r="D304" s="135">
        <v>24</v>
      </c>
      <c r="E304" s="101">
        <f t="shared" si="60"/>
        <v>10200</v>
      </c>
      <c r="F304" s="92">
        <v>0</v>
      </c>
      <c r="G304" s="92">
        <v>0</v>
      </c>
      <c r="H304" s="92">
        <v>0</v>
      </c>
      <c r="I304" s="134">
        <v>1333.8</v>
      </c>
      <c r="J304" s="134">
        <v>3312</v>
      </c>
      <c r="K304" s="134">
        <v>3699</v>
      </c>
      <c r="L304" s="90">
        <f t="shared" si="56"/>
        <v>18544.8</v>
      </c>
    </row>
    <row r="305" spans="1:12">
      <c r="A305" s="178"/>
    </row>
    <row r="306" spans="1:12">
      <c r="A306" s="178"/>
    </row>
    <row r="307" spans="1:12">
      <c r="A307" s="178"/>
      <c r="B307" s="133" t="s">
        <v>179</v>
      </c>
      <c r="C307" s="132"/>
      <c r="D307" s="132"/>
      <c r="E307" s="132"/>
      <c r="F307" s="132"/>
      <c r="G307" s="132"/>
      <c r="H307" s="132"/>
      <c r="I307" s="132"/>
      <c r="J307" s="132"/>
      <c r="K307" s="131"/>
      <c r="L307" s="131"/>
    </row>
    <row r="308" spans="1:12" ht="13.5" thickBot="1">
      <c r="A308" s="178"/>
      <c r="B308" s="179" t="s">
        <v>178</v>
      </c>
      <c r="C308" s="179"/>
      <c r="D308" s="179"/>
      <c r="E308" s="179"/>
      <c r="F308" s="179"/>
      <c r="G308" s="179"/>
      <c r="H308" s="179"/>
      <c r="I308" s="179"/>
      <c r="J308" s="179"/>
      <c r="K308" s="177" t="s">
        <v>181</v>
      </c>
      <c r="L308" s="177"/>
    </row>
    <row r="309" spans="1:12" ht="13.5" thickTop="1">
      <c r="A309" s="178"/>
      <c r="B309" s="130" t="s">
        <v>173</v>
      </c>
      <c r="C309" s="129" t="s">
        <v>172</v>
      </c>
      <c r="D309" s="128" t="s">
        <v>171</v>
      </c>
      <c r="E309" s="127" t="s">
        <v>170</v>
      </c>
      <c r="F309" s="127" t="s">
        <v>169</v>
      </c>
      <c r="G309" s="127" t="s">
        <v>168</v>
      </c>
      <c r="H309" s="127" t="s">
        <v>167</v>
      </c>
      <c r="I309" s="127" t="s">
        <v>166</v>
      </c>
      <c r="J309" s="127" t="s">
        <v>62</v>
      </c>
      <c r="K309" s="127" t="s">
        <v>31</v>
      </c>
      <c r="L309" s="126" t="s">
        <v>165</v>
      </c>
    </row>
    <row r="310" spans="1:12" ht="13.5" thickBot="1">
      <c r="A310" s="178"/>
      <c r="B310" s="125"/>
      <c r="C310" s="108"/>
      <c r="D310" s="107"/>
      <c r="E310" s="106"/>
      <c r="F310" s="106" t="s">
        <v>182</v>
      </c>
      <c r="G310" s="106"/>
      <c r="H310" s="106"/>
      <c r="I310" s="105" t="s">
        <v>274</v>
      </c>
      <c r="J310" s="105" t="s">
        <v>275</v>
      </c>
      <c r="K310" s="105" t="s">
        <v>276</v>
      </c>
      <c r="L310" s="124"/>
    </row>
    <row r="311" spans="1:12" ht="13.5" thickTop="1">
      <c r="A311" s="178"/>
      <c r="B311" s="98" t="s">
        <v>164</v>
      </c>
      <c r="C311" s="95">
        <v>32</v>
      </c>
      <c r="D311" s="94">
        <v>32</v>
      </c>
      <c r="E311" s="93">
        <f t="shared" ref="E311:E312" si="61">D311*495</f>
        <v>15840</v>
      </c>
      <c r="F311" s="93">
        <v>4727</v>
      </c>
      <c r="G311" s="93">
        <v>100</v>
      </c>
      <c r="H311" s="97">
        <v>295</v>
      </c>
      <c r="I311" s="91">
        <v>7969.6</v>
      </c>
      <c r="J311" s="91">
        <v>2944</v>
      </c>
      <c r="K311" s="91">
        <v>3288</v>
      </c>
      <c r="L311" s="90">
        <f t="shared" ref="L311:L326" si="62">SUM(E311:K311)</f>
        <v>35163.599999999999</v>
      </c>
    </row>
    <row r="312" spans="1:12">
      <c r="A312" s="178"/>
      <c r="B312" s="98" t="s">
        <v>163</v>
      </c>
      <c r="C312" s="95">
        <v>30</v>
      </c>
      <c r="D312" s="94">
        <v>24</v>
      </c>
      <c r="E312" s="93">
        <f t="shared" si="61"/>
        <v>11880</v>
      </c>
      <c r="F312" s="97">
        <v>4727</v>
      </c>
      <c r="G312" s="93">
        <v>100</v>
      </c>
      <c r="H312" s="97">
        <v>295</v>
      </c>
      <c r="I312" s="91">
        <v>7471.5</v>
      </c>
      <c r="J312" s="91">
        <v>2760</v>
      </c>
      <c r="K312" s="91">
        <v>3082.5</v>
      </c>
      <c r="L312" s="90">
        <f t="shared" si="62"/>
        <v>30316</v>
      </c>
    </row>
    <row r="313" spans="1:12">
      <c r="A313" s="178"/>
      <c r="B313" s="98" t="s">
        <v>162</v>
      </c>
      <c r="C313" s="95">
        <v>32</v>
      </c>
      <c r="D313" s="94">
        <v>24</v>
      </c>
      <c r="E313" s="93">
        <f>D313*425</f>
        <v>10200</v>
      </c>
      <c r="F313" s="97">
        <v>1493</v>
      </c>
      <c r="G313" s="93">
        <v>100</v>
      </c>
      <c r="H313" s="97">
        <v>295</v>
      </c>
      <c r="I313" s="91">
        <v>7969.6</v>
      </c>
      <c r="J313" s="91">
        <v>2944</v>
      </c>
      <c r="K313" s="91">
        <v>3288</v>
      </c>
      <c r="L313" s="90">
        <f t="shared" si="62"/>
        <v>26289.599999999999</v>
      </c>
    </row>
    <row r="314" spans="1:12">
      <c r="A314" s="178"/>
      <c r="B314" s="96" t="s">
        <v>161</v>
      </c>
      <c r="C314" s="95">
        <v>36</v>
      </c>
      <c r="D314" s="94">
        <v>24</v>
      </c>
      <c r="E314" s="93">
        <f>D314*425</f>
        <v>10200</v>
      </c>
      <c r="F314" s="97">
        <v>1493</v>
      </c>
      <c r="G314" s="93">
        <v>100</v>
      </c>
      <c r="H314" s="97">
        <v>295</v>
      </c>
      <c r="I314" s="91">
        <v>8965.7999999999993</v>
      </c>
      <c r="J314" s="91">
        <v>3312</v>
      </c>
      <c r="K314" s="91">
        <v>3699</v>
      </c>
      <c r="L314" s="90">
        <f t="shared" si="62"/>
        <v>28064.799999999999</v>
      </c>
    </row>
    <row r="315" spans="1:12" ht="12" customHeight="1">
      <c r="B315" s="96" t="s">
        <v>160</v>
      </c>
      <c r="C315" s="95">
        <v>32</v>
      </c>
      <c r="D315" s="94">
        <v>32</v>
      </c>
      <c r="E315" s="93">
        <f t="shared" ref="E315:E322" si="63">D315*495</f>
        <v>15840</v>
      </c>
      <c r="F315" s="97">
        <v>3314</v>
      </c>
      <c r="G315" s="93">
        <v>100</v>
      </c>
      <c r="H315" s="97">
        <v>295</v>
      </c>
      <c r="I315" s="91">
        <v>7969.6</v>
      </c>
      <c r="J315" s="91">
        <v>2944</v>
      </c>
      <c r="K315" s="91">
        <v>3288</v>
      </c>
      <c r="L315" s="90">
        <f t="shared" si="62"/>
        <v>33750.6</v>
      </c>
    </row>
    <row r="316" spans="1:12" s="123" customFormat="1" ht="13.5" customHeight="1">
      <c r="B316" s="96" t="s">
        <v>159</v>
      </c>
      <c r="C316" s="95">
        <v>30</v>
      </c>
      <c r="D316" s="94">
        <v>24</v>
      </c>
      <c r="E316" s="93">
        <f t="shared" si="63"/>
        <v>11880</v>
      </c>
      <c r="F316" s="97">
        <v>3314</v>
      </c>
      <c r="G316" s="93">
        <v>100</v>
      </c>
      <c r="H316" s="97">
        <v>295</v>
      </c>
      <c r="I316" s="91">
        <v>7471.5</v>
      </c>
      <c r="J316" s="91">
        <v>2760</v>
      </c>
      <c r="K316" s="91">
        <v>3082.5</v>
      </c>
      <c r="L316" s="90">
        <f t="shared" si="62"/>
        <v>28903</v>
      </c>
    </row>
    <row r="317" spans="1:12" s="122" customFormat="1">
      <c r="A317" s="175" t="s">
        <v>177</v>
      </c>
      <c r="B317" s="98" t="s">
        <v>158</v>
      </c>
      <c r="C317" s="95">
        <v>32</v>
      </c>
      <c r="D317" s="94">
        <v>32</v>
      </c>
      <c r="E317" s="93">
        <f t="shared" si="63"/>
        <v>15840</v>
      </c>
      <c r="F317" s="97">
        <v>5242</v>
      </c>
      <c r="G317" s="93">
        <v>100</v>
      </c>
      <c r="H317" s="97">
        <v>295</v>
      </c>
      <c r="I317" s="91">
        <v>7969.6</v>
      </c>
      <c r="J317" s="91">
        <v>2944</v>
      </c>
      <c r="K317" s="91">
        <v>3288</v>
      </c>
      <c r="L317" s="90">
        <f t="shared" si="62"/>
        <v>35678.6</v>
      </c>
    </row>
    <row r="318" spans="1:12" s="121" customFormat="1">
      <c r="A318" s="175"/>
      <c r="B318" s="98" t="s">
        <v>157</v>
      </c>
      <c r="C318" s="95">
        <v>30</v>
      </c>
      <c r="D318" s="94">
        <v>24</v>
      </c>
      <c r="E318" s="93">
        <f t="shared" si="63"/>
        <v>11880</v>
      </c>
      <c r="F318" s="97">
        <v>5242</v>
      </c>
      <c r="G318" s="93">
        <v>100</v>
      </c>
      <c r="H318" s="97">
        <v>295</v>
      </c>
      <c r="I318" s="91">
        <v>7471.5</v>
      </c>
      <c r="J318" s="91">
        <v>2760</v>
      </c>
      <c r="K318" s="91">
        <v>3082.5</v>
      </c>
      <c r="L318" s="90">
        <f t="shared" si="62"/>
        <v>30831</v>
      </c>
    </row>
    <row r="319" spans="1:12">
      <c r="A319" s="175"/>
      <c r="B319" s="98" t="s">
        <v>236</v>
      </c>
      <c r="C319" s="95">
        <v>32</v>
      </c>
      <c r="D319" s="94">
        <v>24</v>
      </c>
      <c r="E319" s="93">
        <f t="shared" si="63"/>
        <v>11880</v>
      </c>
      <c r="F319" s="97">
        <v>5741</v>
      </c>
      <c r="G319" s="93">
        <v>100</v>
      </c>
      <c r="H319" s="97">
        <v>295</v>
      </c>
      <c r="I319" s="91">
        <v>7969.6</v>
      </c>
      <c r="J319" s="91">
        <v>2944</v>
      </c>
      <c r="K319" s="91">
        <v>3288</v>
      </c>
      <c r="L319" s="90">
        <f t="shared" si="62"/>
        <v>32217.599999999999</v>
      </c>
    </row>
    <row r="320" spans="1:12">
      <c r="A320" s="175"/>
      <c r="B320" s="98" t="s">
        <v>237</v>
      </c>
      <c r="C320" s="95">
        <v>32</v>
      </c>
      <c r="D320" s="94">
        <v>24</v>
      </c>
      <c r="E320" s="93">
        <f t="shared" si="63"/>
        <v>11880</v>
      </c>
      <c r="F320" s="97">
        <v>6236</v>
      </c>
      <c r="G320" s="93">
        <v>100</v>
      </c>
      <c r="H320" s="97">
        <v>295</v>
      </c>
      <c r="I320" s="91">
        <v>7969.6</v>
      </c>
      <c r="J320" s="91">
        <v>2944</v>
      </c>
      <c r="K320" s="91">
        <v>3288</v>
      </c>
      <c r="L320" s="90">
        <f t="shared" si="62"/>
        <v>32712.6</v>
      </c>
    </row>
    <row r="321" spans="1:12">
      <c r="A321" s="175"/>
      <c r="B321" s="98" t="s">
        <v>238</v>
      </c>
      <c r="C321" s="95">
        <v>32</v>
      </c>
      <c r="D321" s="94">
        <v>24</v>
      </c>
      <c r="E321" s="93">
        <f t="shared" si="63"/>
        <v>11880</v>
      </c>
      <c r="F321" s="97">
        <v>1613</v>
      </c>
      <c r="G321" s="93">
        <v>100</v>
      </c>
      <c r="H321" s="97">
        <v>295</v>
      </c>
      <c r="I321" s="91">
        <v>7969.6</v>
      </c>
      <c r="J321" s="91">
        <v>2944</v>
      </c>
      <c r="K321" s="91">
        <v>3288</v>
      </c>
      <c r="L321" s="90">
        <f t="shared" si="62"/>
        <v>28089.599999999999</v>
      </c>
    </row>
    <row r="322" spans="1:12">
      <c r="A322" s="175"/>
      <c r="B322" s="98" t="s">
        <v>239</v>
      </c>
      <c r="C322" s="95">
        <v>32</v>
      </c>
      <c r="D322" s="94">
        <v>24</v>
      </c>
      <c r="E322" s="93">
        <f t="shared" si="63"/>
        <v>11880</v>
      </c>
      <c r="F322" s="97">
        <v>2108</v>
      </c>
      <c r="G322" s="93">
        <v>100</v>
      </c>
      <c r="H322" s="97">
        <v>295</v>
      </c>
      <c r="I322" s="91">
        <v>7969.6</v>
      </c>
      <c r="J322" s="91">
        <v>2944</v>
      </c>
      <c r="K322" s="91">
        <v>3288</v>
      </c>
      <c r="L322" s="90">
        <f t="shared" si="62"/>
        <v>28584.6</v>
      </c>
    </row>
    <row r="323" spans="1:12">
      <c r="A323" s="175"/>
      <c r="B323" s="98" t="s">
        <v>156</v>
      </c>
      <c r="C323" s="95">
        <v>32</v>
      </c>
      <c r="D323" s="94">
        <v>24</v>
      </c>
      <c r="E323" s="93">
        <f>D323*425</f>
        <v>10200</v>
      </c>
      <c r="F323" s="97">
        <v>1980</v>
      </c>
      <c r="G323" s="93">
        <v>100</v>
      </c>
      <c r="H323" s="97">
        <v>295</v>
      </c>
      <c r="I323" s="91">
        <v>7969.6</v>
      </c>
      <c r="J323" s="91">
        <v>2944</v>
      </c>
      <c r="K323" s="91">
        <v>3288</v>
      </c>
      <c r="L323" s="90">
        <f t="shared" si="62"/>
        <v>26776.6</v>
      </c>
    </row>
    <row r="324" spans="1:12">
      <c r="A324" s="175"/>
      <c r="B324" s="96" t="s">
        <v>155</v>
      </c>
      <c r="C324" s="95">
        <v>36</v>
      </c>
      <c r="D324" s="94">
        <v>24</v>
      </c>
      <c r="E324" s="93">
        <f>D324*425</f>
        <v>10200</v>
      </c>
      <c r="F324" s="97">
        <v>1980</v>
      </c>
      <c r="G324" s="93">
        <v>100</v>
      </c>
      <c r="H324" s="97">
        <v>295</v>
      </c>
      <c r="I324" s="91">
        <v>8965.7999999999993</v>
      </c>
      <c r="J324" s="91">
        <v>3312</v>
      </c>
      <c r="K324" s="91">
        <v>3699</v>
      </c>
      <c r="L324" s="90">
        <f t="shared" si="62"/>
        <v>28551.8</v>
      </c>
    </row>
    <row r="325" spans="1:12">
      <c r="A325" s="175"/>
      <c r="B325" s="96" t="s">
        <v>154</v>
      </c>
      <c r="C325" s="95">
        <v>32</v>
      </c>
      <c r="D325" s="94">
        <v>32</v>
      </c>
      <c r="E325" s="93">
        <f>D325*495</f>
        <v>15840</v>
      </c>
      <c r="F325" s="97">
        <v>3809</v>
      </c>
      <c r="G325" s="93">
        <v>100</v>
      </c>
      <c r="H325" s="97">
        <v>295</v>
      </c>
      <c r="I325" s="91">
        <v>7969.6</v>
      </c>
      <c r="J325" s="91">
        <v>2944</v>
      </c>
      <c r="K325" s="91">
        <v>3288</v>
      </c>
      <c r="L325" s="90">
        <f t="shared" si="62"/>
        <v>34245.599999999999</v>
      </c>
    </row>
    <row r="326" spans="1:12" ht="13.5" thickBot="1">
      <c r="A326" s="175"/>
      <c r="B326" s="96" t="s">
        <v>153</v>
      </c>
      <c r="C326" s="95">
        <v>30</v>
      </c>
      <c r="D326" s="94">
        <v>24</v>
      </c>
      <c r="E326" s="93">
        <f>D326*495</f>
        <v>11880</v>
      </c>
      <c r="F326" s="92">
        <v>3809</v>
      </c>
      <c r="G326" s="92">
        <v>100</v>
      </c>
      <c r="H326" s="92">
        <v>295</v>
      </c>
      <c r="I326" s="91">
        <v>7471.5</v>
      </c>
      <c r="J326" s="91">
        <v>2760</v>
      </c>
      <c r="K326" s="91">
        <v>3082.5</v>
      </c>
      <c r="L326" s="90">
        <f t="shared" si="62"/>
        <v>29398</v>
      </c>
    </row>
    <row r="327" spans="1:12">
      <c r="A327" s="175"/>
      <c r="B327" s="120"/>
      <c r="C327" s="119"/>
      <c r="D327" s="118"/>
      <c r="E327" s="117"/>
      <c r="F327" s="117"/>
      <c r="G327" s="117"/>
      <c r="H327" s="117"/>
      <c r="I327" s="117"/>
      <c r="J327" s="117"/>
      <c r="K327" s="117"/>
      <c r="L327" s="117"/>
    </row>
    <row r="328" spans="1:12" ht="13.5" thickBot="1">
      <c r="A328" s="175"/>
      <c r="B328" s="176" t="s">
        <v>175</v>
      </c>
      <c r="C328" s="176"/>
      <c r="D328" s="176"/>
      <c r="E328" s="176"/>
      <c r="F328" s="176"/>
      <c r="G328" s="176"/>
      <c r="H328" s="176"/>
      <c r="I328" s="176"/>
      <c r="J328" s="176"/>
      <c r="K328" s="177" t="s">
        <v>181</v>
      </c>
      <c r="L328" s="177"/>
    </row>
    <row r="329" spans="1:12">
      <c r="A329" s="175"/>
      <c r="B329" s="114" t="s">
        <v>173</v>
      </c>
      <c r="C329" s="113" t="s">
        <v>172</v>
      </c>
      <c r="D329" s="112" t="s">
        <v>171</v>
      </c>
      <c r="E329" s="111" t="s">
        <v>170</v>
      </c>
      <c r="F329" s="111" t="s">
        <v>169</v>
      </c>
      <c r="G329" s="111" t="s">
        <v>168</v>
      </c>
      <c r="H329" s="111" t="s">
        <v>167</v>
      </c>
      <c r="I329" s="111" t="s">
        <v>166</v>
      </c>
      <c r="J329" s="111" t="s">
        <v>62</v>
      </c>
      <c r="K329" s="111" t="s">
        <v>31</v>
      </c>
      <c r="L329" s="110" t="s">
        <v>165</v>
      </c>
    </row>
    <row r="330" spans="1:12" ht="13.5" thickBot="1">
      <c r="A330" s="175"/>
      <c r="B330" s="109"/>
      <c r="C330" s="108"/>
      <c r="D330" s="107"/>
      <c r="E330" s="106"/>
      <c r="F330" s="106"/>
      <c r="G330" s="106"/>
      <c r="H330" s="106"/>
      <c r="I330" s="105" t="s">
        <v>274</v>
      </c>
      <c r="J330" s="105" t="s">
        <v>275</v>
      </c>
      <c r="K330" s="105" t="s">
        <v>276</v>
      </c>
      <c r="L330" s="104"/>
    </row>
    <row r="331" spans="1:12" ht="13.5" thickTop="1">
      <c r="A331" s="175"/>
      <c r="B331" s="98" t="s">
        <v>164</v>
      </c>
      <c r="C331" s="95">
        <v>12</v>
      </c>
      <c r="D331" s="94">
        <v>12</v>
      </c>
      <c r="E331" s="93">
        <f t="shared" ref="E331:E332" si="64">D331*495</f>
        <v>5940</v>
      </c>
      <c r="F331" s="97">
        <v>0</v>
      </c>
      <c r="G331" s="97">
        <v>0</v>
      </c>
      <c r="H331" s="97">
        <v>0</v>
      </c>
      <c r="I331" s="91">
        <v>2988.6</v>
      </c>
      <c r="J331" s="91">
        <v>1104</v>
      </c>
      <c r="K331" s="91">
        <v>1233</v>
      </c>
      <c r="L331" s="99">
        <f t="shared" ref="L331:L334" si="65">SUM(E331:K331)</f>
        <v>11265.6</v>
      </c>
    </row>
    <row r="332" spans="1:12">
      <c r="A332" s="175"/>
      <c r="B332" s="98" t="s">
        <v>163</v>
      </c>
      <c r="C332" s="95">
        <v>25</v>
      </c>
      <c r="D332" s="94">
        <v>20</v>
      </c>
      <c r="E332" s="93">
        <f t="shared" si="64"/>
        <v>9900</v>
      </c>
      <c r="F332" s="97">
        <v>0</v>
      </c>
      <c r="G332" s="97">
        <v>0</v>
      </c>
      <c r="H332" s="97">
        <v>0</v>
      </c>
      <c r="I332" s="91">
        <v>6226.25</v>
      </c>
      <c r="J332" s="91">
        <v>2300</v>
      </c>
      <c r="K332" s="91">
        <v>2568.75</v>
      </c>
      <c r="L332" s="99">
        <f t="shared" si="65"/>
        <v>20995</v>
      </c>
    </row>
    <row r="333" spans="1:12">
      <c r="A333" s="175"/>
      <c r="B333" s="98" t="s">
        <v>162</v>
      </c>
      <c r="C333" s="95">
        <v>20</v>
      </c>
      <c r="D333" s="94">
        <v>20</v>
      </c>
      <c r="E333" s="93">
        <f>D333*425</f>
        <v>8500</v>
      </c>
      <c r="F333" s="97">
        <v>0</v>
      </c>
      <c r="G333" s="97">
        <v>0</v>
      </c>
      <c r="H333" s="97">
        <v>0</v>
      </c>
      <c r="I333" s="91">
        <v>4981</v>
      </c>
      <c r="J333" s="91">
        <v>1840</v>
      </c>
      <c r="K333" s="91">
        <v>2055</v>
      </c>
      <c r="L333" s="99">
        <f t="shared" si="65"/>
        <v>17376</v>
      </c>
    </row>
    <row r="334" spans="1:12">
      <c r="A334" s="175"/>
      <c r="B334" s="96" t="s">
        <v>161</v>
      </c>
      <c r="C334" s="95">
        <v>36</v>
      </c>
      <c r="D334" s="94">
        <v>24</v>
      </c>
      <c r="E334" s="93">
        <f>D334*425</f>
        <v>10200</v>
      </c>
      <c r="F334" s="97">
        <v>0</v>
      </c>
      <c r="G334" s="97">
        <v>0</v>
      </c>
      <c r="H334" s="97">
        <v>0</v>
      </c>
      <c r="I334" s="91">
        <v>8965.7999999999993</v>
      </c>
      <c r="J334" s="91">
        <v>3312</v>
      </c>
      <c r="K334" s="91">
        <v>3699</v>
      </c>
      <c r="L334" s="99">
        <f t="shared" si="65"/>
        <v>26176.799999999999</v>
      </c>
    </row>
    <row r="335" spans="1:12" ht="11.25" customHeight="1">
      <c r="B335" s="96" t="s">
        <v>160</v>
      </c>
      <c r="C335" s="95">
        <v>0</v>
      </c>
      <c r="D335" s="94">
        <v>0</v>
      </c>
      <c r="E335" s="93">
        <f t="shared" ref="E335:E342" si="66">D335*495</f>
        <v>0</v>
      </c>
      <c r="F335" s="97">
        <v>0</v>
      </c>
      <c r="G335" s="97">
        <v>0</v>
      </c>
      <c r="H335" s="97">
        <v>0</v>
      </c>
      <c r="I335" s="91">
        <f t="shared" ref="I335" si="67">243.53*C335</f>
        <v>0</v>
      </c>
      <c r="J335" s="91">
        <f t="shared" ref="J335" si="68">96*C335</f>
        <v>0</v>
      </c>
      <c r="K335" s="91">
        <f t="shared" ref="K335" si="69">93.5*C335</f>
        <v>0</v>
      </c>
      <c r="L335" s="99">
        <f t="shared" ref="L335:L346" si="70">SUM(E335:K335)</f>
        <v>0</v>
      </c>
    </row>
    <row r="336" spans="1:12" s="123" customFormat="1" ht="13.5" customHeight="1">
      <c r="B336" s="96" t="s">
        <v>159</v>
      </c>
      <c r="C336" s="95">
        <v>10</v>
      </c>
      <c r="D336" s="94">
        <v>8</v>
      </c>
      <c r="E336" s="93">
        <f t="shared" si="66"/>
        <v>3960</v>
      </c>
      <c r="F336" s="97">
        <v>0</v>
      </c>
      <c r="G336" s="97">
        <v>0</v>
      </c>
      <c r="H336" s="97">
        <v>0</v>
      </c>
      <c r="I336" s="91">
        <v>2490.5</v>
      </c>
      <c r="J336" s="91">
        <v>920</v>
      </c>
      <c r="K336" s="91">
        <v>1027.5</v>
      </c>
      <c r="L336" s="99">
        <f t="shared" si="70"/>
        <v>8398</v>
      </c>
    </row>
    <row r="337" spans="1:12" s="123" customFormat="1" ht="13.5" customHeight="1">
      <c r="B337" s="98" t="s">
        <v>158</v>
      </c>
      <c r="C337" s="95">
        <v>32</v>
      </c>
      <c r="D337" s="94">
        <v>32</v>
      </c>
      <c r="E337" s="93">
        <f t="shared" si="66"/>
        <v>15840</v>
      </c>
      <c r="F337" s="97">
        <v>0</v>
      </c>
      <c r="G337" s="97">
        <v>0</v>
      </c>
      <c r="H337" s="97">
        <v>0</v>
      </c>
      <c r="I337" s="91">
        <v>7969.6</v>
      </c>
      <c r="J337" s="91">
        <v>2944</v>
      </c>
      <c r="K337" s="91">
        <v>3288</v>
      </c>
      <c r="L337" s="99">
        <f t="shared" si="70"/>
        <v>30041.599999999999</v>
      </c>
    </row>
    <row r="338" spans="1:12" s="123" customFormat="1" ht="13.5" customHeight="1">
      <c r="B338" s="98" t="s">
        <v>157</v>
      </c>
      <c r="C338" s="95">
        <v>30</v>
      </c>
      <c r="D338" s="94">
        <v>24</v>
      </c>
      <c r="E338" s="93">
        <f t="shared" si="66"/>
        <v>11880</v>
      </c>
      <c r="F338" s="97">
        <v>0</v>
      </c>
      <c r="G338" s="97">
        <v>0</v>
      </c>
      <c r="H338" s="97">
        <v>0</v>
      </c>
      <c r="I338" s="91">
        <v>7471.5</v>
      </c>
      <c r="J338" s="91">
        <v>2760</v>
      </c>
      <c r="K338" s="91">
        <v>3082.5</v>
      </c>
      <c r="L338" s="99">
        <f t="shared" si="70"/>
        <v>25194</v>
      </c>
    </row>
    <row r="339" spans="1:12">
      <c r="A339" s="175"/>
      <c r="B339" s="98" t="s">
        <v>236</v>
      </c>
      <c r="C339" s="95">
        <v>3</v>
      </c>
      <c r="D339" s="94">
        <v>3</v>
      </c>
      <c r="E339" s="93">
        <f t="shared" si="66"/>
        <v>1485</v>
      </c>
      <c r="F339" s="97">
        <v>0</v>
      </c>
      <c r="G339" s="93">
        <v>0</v>
      </c>
      <c r="H339" s="97">
        <v>0</v>
      </c>
      <c r="I339" s="91">
        <v>747.15</v>
      </c>
      <c r="J339" s="91">
        <v>276</v>
      </c>
      <c r="K339" s="91">
        <v>308.25</v>
      </c>
      <c r="L339" s="90">
        <f t="shared" ref="L339:L342" si="71">SUM(E339:K339)</f>
        <v>2816.4</v>
      </c>
    </row>
    <row r="340" spans="1:12">
      <c r="A340" s="175"/>
      <c r="B340" s="98" t="s">
        <v>237</v>
      </c>
      <c r="C340" s="95">
        <v>32</v>
      </c>
      <c r="D340" s="94">
        <v>24</v>
      </c>
      <c r="E340" s="93">
        <f t="shared" si="66"/>
        <v>11880</v>
      </c>
      <c r="F340" s="97">
        <v>0</v>
      </c>
      <c r="G340" s="93">
        <v>0</v>
      </c>
      <c r="H340" s="97">
        <v>0</v>
      </c>
      <c r="I340" s="91">
        <v>7969.6</v>
      </c>
      <c r="J340" s="91">
        <v>2944</v>
      </c>
      <c r="K340" s="91">
        <v>3288</v>
      </c>
      <c r="L340" s="90">
        <f t="shared" si="71"/>
        <v>26081.599999999999</v>
      </c>
    </row>
    <row r="341" spans="1:12">
      <c r="A341" s="175"/>
      <c r="B341" s="98" t="s">
        <v>238</v>
      </c>
      <c r="C341" s="95">
        <v>9</v>
      </c>
      <c r="D341" s="94">
        <v>9</v>
      </c>
      <c r="E341" s="93">
        <f t="shared" si="66"/>
        <v>4455</v>
      </c>
      <c r="F341" s="97">
        <v>0</v>
      </c>
      <c r="G341" s="93">
        <v>0</v>
      </c>
      <c r="H341" s="97">
        <v>0</v>
      </c>
      <c r="I341" s="91">
        <v>2241.4499999999998</v>
      </c>
      <c r="J341" s="91">
        <v>828</v>
      </c>
      <c r="K341" s="91">
        <v>924.75</v>
      </c>
      <c r="L341" s="90">
        <f t="shared" si="71"/>
        <v>8449.2000000000007</v>
      </c>
    </row>
    <row r="342" spans="1:12">
      <c r="A342" s="175"/>
      <c r="B342" s="98" t="s">
        <v>239</v>
      </c>
      <c r="C342" s="95">
        <v>32</v>
      </c>
      <c r="D342" s="94">
        <v>24</v>
      </c>
      <c r="E342" s="93">
        <f t="shared" si="66"/>
        <v>11880</v>
      </c>
      <c r="F342" s="97">
        <v>0</v>
      </c>
      <c r="G342" s="93">
        <v>0</v>
      </c>
      <c r="H342" s="97">
        <v>0</v>
      </c>
      <c r="I342" s="91">
        <v>7969.6</v>
      </c>
      <c r="J342" s="91">
        <v>2944</v>
      </c>
      <c r="K342" s="91">
        <v>3288</v>
      </c>
      <c r="L342" s="90">
        <f t="shared" si="71"/>
        <v>26081.599999999999</v>
      </c>
    </row>
    <row r="343" spans="1:12">
      <c r="A343" s="175"/>
      <c r="B343" s="98" t="s">
        <v>156</v>
      </c>
      <c r="C343" s="95">
        <v>32</v>
      </c>
      <c r="D343" s="94">
        <v>24</v>
      </c>
      <c r="E343" s="93">
        <f>D343*425</f>
        <v>10200</v>
      </c>
      <c r="F343" s="97">
        <v>0</v>
      </c>
      <c r="G343" s="97">
        <v>0</v>
      </c>
      <c r="H343" s="97">
        <v>0</v>
      </c>
      <c r="I343" s="91">
        <v>7969.6</v>
      </c>
      <c r="J343" s="91">
        <v>2944</v>
      </c>
      <c r="K343" s="91">
        <v>3288</v>
      </c>
      <c r="L343" s="99">
        <f t="shared" si="70"/>
        <v>24401.599999999999</v>
      </c>
    </row>
    <row r="344" spans="1:12">
      <c r="A344" s="175"/>
      <c r="B344" s="96" t="s">
        <v>155</v>
      </c>
      <c r="C344" s="95">
        <v>36</v>
      </c>
      <c r="D344" s="94">
        <v>24</v>
      </c>
      <c r="E344" s="93">
        <f>D344*425</f>
        <v>10200</v>
      </c>
      <c r="F344" s="97">
        <v>0</v>
      </c>
      <c r="G344" s="97">
        <v>0</v>
      </c>
      <c r="H344" s="97">
        <v>0</v>
      </c>
      <c r="I344" s="91">
        <v>8965.7999999999993</v>
      </c>
      <c r="J344" s="91">
        <v>3312</v>
      </c>
      <c r="K344" s="91">
        <v>3699</v>
      </c>
      <c r="L344" s="99">
        <f t="shared" si="70"/>
        <v>26176.799999999999</v>
      </c>
    </row>
    <row r="345" spans="1:12">
      <c r="A345" s="175"/>
      <c r="B345" s="96" t="s">
        <v>154</v>
      </c>
      <c r="C345" s="95">
        <v>32</v>
      </c>
      <c r="D345" s="94">
        <v>32</v>
      </c>
      <c r="E345" s="93">
        <f>D345*495</f>
        <v>15840</v>
      </c>
      <c r="F345" s="97">
        <v>0</v>
      </c>
      <c r="G345" s="97">
        <v>0</v>
      </c>
      <c r="H345" s="97">
        <v>0</v>
      </c>
      <c r="I345" s="91">
        <v>7969.6</v>
      </c>
      <c r="J345" s="91">
        <v>2944</v>
      </c>
      <c r="K345" s="91">
        <v>3288</v>
      </c>
      <c r="L345" s="99">
        <f t="shared" si="70"/>
        <v>30041.599999999999</v>
      </c>
    </row>
    <row r="346" spans="1:12" ht="13.5" thickBot="1">
      <c r="A346" s="175"/>
      <c r="B346" s="96" t="s">
        <v>153</v>
      </c>
      <c r="C346" s="95">
        <v>30</v>
      </c>
      <c r="D346" s="94">
        <v>24</v>
      </c>
      <c r="E346" s="93">
        <f>D346*495</f>
        <v>11880</v>
      </c>
      <c r="F346" s="92">
        <v>0</v>
      </c>
      <c r="G346" s="92">
        <v>0</v>
      </c>
      <c r="H346" s="92">
        <v>0</v>
      </c>
      <c r="I346" s="91">
        <v>7471.5</v>
      </c>
      <c r="J346" s="91">
        <v>2760</v>
      </c>
      <c r="K346" s="91">
        <v>3082.5</v>
      </c>
      <c r="L346" s="99">
        <f t="shared" si="70"/>
        <v>25194</v>
      </c>
    </row>
    <row r="347" spans="1:12">
      <c r="A347" s="175"/>
      <c r="B347" s="120"/>
      <c r="C347" s="119"/>
      <c r="D347" s="118"/>
      <c r="E347" s="117"/>
      <c r="F347" s="117"/>
      <c r="G347" s="117"/>
      <c r="H347" s="117"/>
      <c r="I347" s="117"/>
      <c r="J347" s="117"/>
      <c r="K347" s="117"/>
      <c r="L347" s="117"/>
    </row>
    <row r="348" spans="1:12">
      <c r="A348" s="175"/>
      <c r="B348" s="176" t="s">
        <v>175</v>
      </c>
      <c r="C348" s="176"/>
      <c r="D348" s="176"/>
      <c r="E348" s="176"/>
      <c r="F348" s="176"/>
      <c r="G348" s="176"/>
      <c r="H348" s="176"/>
      <c r="I348" s="176"/>
      <c r="J348" s="176"/>
      <c r="K348" s="177" t="s">
        <v>181</v>
      </c>
      <c r="L348" s="177"/>
    </row>
    <row r="349" spans="1:12">
      <c r="A349" s="175"/>
      <c r="B349" s="116"/>
      <c r="C349" s="116"/>
      <c r="D349" s="116"/>
      <c r="E349" s="116"/>
      <c r="F349" s="116"/>
      <c r="G349" s="116"/>
      <c r="H349" s="116"/>
      <c r="I349" s="116"/>
      <c r="J349" s="116"/>
      <c r="K349" s="115"/>
      <c r="L349" s="115"/>
    </row>
    <row r="350" spans="1:12">
      <c r="A350" s="175"/>
      <c r="B350" s="116"/>
      <c r="C350" s="116"/>
      <c r="D350" s="116"/>
      <c r="E350" s="116"/>
      <c r="F350" s="116"/>
      <c r="G350" s="116"/>
      <c r="H350" s="116"/>
      <c r="I350" s="116"/>
      <c r="J350" s="116"/>
      <c r="K350" s="115"/>
      <c r="L350" s="115"/>
    </row>
    <row r="351" spans="1:12">
      <c r="A351" s="175"/>
      <c r="B351" s="116"/>
      <c r="C351" s="116"/>
      <c r="D351" s="116"/>
      <c r="E351" s="116"/>
      <c r="F351" s="116"/>
      <c r="G351" s="116"/>
      <c r="H351" s="116"/>
      <c r="I351" s="116"/>
      <c r="J351" s="116"/>
      <c r="K351" s="115"/>
      <c r="L351" s="115"/>
    </row>
    <row r="352" spans="1:12" ht="13.5" thickBot="1">
      <c r="A352" s="175"/>
      <c r="B352" s="116"/>
      <c r="C352" s="116"/>
      <c r="D352" s="116"/>
      <c r="E352" s="116"/>
      <c r="F352" s="116"/>
      <c r="G352" s="116"/>
      <c r="H352" s="116"/>
      <c r="I352" s="116"/>
      <c r="J352" s="116"/>
      <c r="K352" s="115"/>
      <c r="L352" s="115"/>
    </row>
    <row r="353" spans="1:12">
      <c r="A353" s="175"/>
      <c r="B353" s="114" t="s">
        <v>173</v>
      </c>
      <c r="C353" s="113" t="s">
        <v>172</v>
      </c>
      <c r="D353" s="112" t="s">
        <v>171</v>
      </c>
      <c r="E353" s="111" t="s">
        <v>170</v>
      </c>
      <c r="F353" s="111" t="s">
        <v>169</v>
      </c>
      <c r="G353" s="111" t="s">
        <v>168</v>
      </c>
      <c r="H353" s="111" t="s">
        <v>167</v>
      </c>
      <c r="I353" s="111" t="s">
        <v>166</v>
      </c>
      <c r="J353" s="111" t="s">
        <v>62</v>
      </c>
      <c r="K353" s="111" t="s">
        <v>31</v>
      </c>
      <c r="L353" s="110" t="s">
        <v>165</v>
      </c>
    </row>
    <row r="354" spans="1:12" ht="13.5" thickBot="1">
      <c r="A354" s="175"/>
      <c r="B354" s="109"/>
      <c r="C354" s="108"/>
      <c r="D354" s="107"/>
      <c r="E354" s="106"/>
      <c r="F354" s="106"/>
      <c r="G354" s="106"/>
      <c r="H354" s="106"/>
      <c r="I354" s="105" t="s">
        <v>274</v>
      </c>
      <c r="J354" s="105" t="s">
        <v>275</v>
      </c>
      <c r="K354" s="105" t="s">
        <v>276</v>
      </c>
      <c r="L354" s="104"/>
    </row>
    <row r="355" spans="1:12" ht="13.5" thickTop="1">
      <c r="A355" s="175"/>
      <c r="B355" s="98" t="s">
        <v>164</v>
      </c>
      <c r="C355" s="95">
        <v>0</v>
      </c>
      <c r="D355" s="94">
        <v>0</v>
      </c>
      <c r="E355" s="93">
        <f t="shared" ref="E355:E356" si="72">D355*495</f>
        <v>0</v>
      </c>
      <c r="F355" s="97">
        <v>0</v>
      </c>
      <c r="G355" s="97">
        <v>0</v>
      </c>
      <c r="H355" s="97">
        <v>0</v>
      </c>
      <c r="I355" s="91">
        <f t="shared" ref="I355:I369" si="73">243.53*C355</f>
        <v>0</v>
      </c>
      <c r="J355" s="91">
        <f t="shared" ref="J355:J369" si="74">96*C355</f>
        <v>0</v>
      </c>
      <c r="K355" s="91">
        <f t="shared" ref="K355:K369" si="75">93.5*C355</f>
        <v>0</v>
      </c>
      <c r="L355" s="90">
        <f t="shared" ref="L355:L370" si="76">SUM(E355:K355)</f>
        <v>0</v>
      </c>
    </row>
    <row r="356" spans="1:12">
      <c r="A356" s="175"/>
      <c r="B356" s="98" t="s">
        <v>163</v>
      </c>
      <c r="C356" s="95">
        <v>0</v>
      </c>
      <c r="D356" s="94">
        <v>0</v>
      </c>
      <c r="E356" s="93">
        <f t="shared" si="72"/>
        <v>0</v>
      </c>
      <c r="F356" s="97">
        <v>0</v>
      </c>
      <c r="G356" s="97">
        <v>0</v>
      </c>
      <c r="H356" s="97">
        <v>0</v>
      </c>
      <c r="I356" s="91">
        <f t="shared" si="73"/>
        <v>0</v>
      </c>
      <c r="J356" s="91">
        <f t="shared" si="74"/>
        <v>0</v>
      </c>
      <c r="K356" s="91">
        <f t="shared" si="75"/>
        <v>0</v>
      </c>
      <c r="L356" s="90">
        <f t="shared" si="76"/>
        <v>0</v>
      </c>
    </row>
    <row r="357" spans="1:12">
      <c r="A357" s="175"/>
      <c r="B357" s="98" t="s">
        <v>162</v>
      </c>
      <c r="C357" s="95">
        <v>0</v>
      </c>
      <c r="D357" s="94">
        <v>0</v>
      </c>
      <c r="E357" s="93">
        <f>D357*425</f>
        <v>0</v>
      </c>
      <c r="F357" s="97">
        <v>0</v>
      </c>
      <c r="G357" s="97">
        <v>0</v>
      </c>
      <c r="H357" s="97">
        <v>0</v>
      </c>
      <c r="I357" s="91">
        <f t="shared" si="73"/>
        <v>0</v>
      </c>
      <c r="J357" s="91">
        <f t="shared" si="74"/>
        <v>0</v>
      </c>
      <c r="K357" s="91">
        <f t="shared" si="75"/>
        <v>0</v>
      </c>
      <c r="L357" s="90">
        <f t="shared" si="76"/>
        <v>0</v>
      </c>
    </row>
    <row r="358" spans="1:12">
      <c r="A358" s="175"/>
      <c r="B358" s="96" t="s">
        <v>161</v>
      </c>
      <c r="C358" s="95">
        <v>3</v>
      </c>
      <c r="D358" s="94">
        <v>2</v>
      </c>
      <c r="E358" s="93">
        <f>D358*425</f>
        <v>850</v>
      </c>
      <c r="F358" s="97">
        <v>0</v>
      </c>
      <c r="G358" s="97">
        <v>0</v>
      </c>
      <c r="H358" s="97">
        <v>0</v>
      </c>
      <c r="I358" s="91">
        <v>747.15</v>
      </c>
      <c r="J358" s="91">
        <v>276</v>
      </c>
      <c r="K358" s="91">
        <v>308.25</v>
      </c>
      <c r="L358" s="90">
        <f t="shared" si="76"/>
        <v>2181.4</v>
      </c>
    </row>
    <row r="359" spans="1:12">
      <c r="A359" s="100"/>
      <c r="B359" s="96" t="s">
        <v>160</v>
      </c>
      <c r="C359" s="95">
        <v>0</v>
      </c>
      <c r="D359" s="94">
        <v>0</v>
      </c>
      <c r="E359" s="93">
        <f t="shared" ref="E359:E366" si="77">D359*495</f>
        <v>0</v>
      </c>
      <c r="F359" s="97">
        <v>0</v>
      </c>
      <c r="G359" s="97">
        <v>0</v>
      </c>
      <c r="H359" s="97">
        <v>0</v>
      </c>
      <c r="I359" s="91">
        <f t="shared" si="73"/>
        <v>0</v>
      </c>
      <c r="J359" s="91">
        <f t="shared" si="74"/>
        <v>0</v>
      </c>
      <c r="K359" s="91">
        <f t="shared" si="75"/>
        <v>0</v>
      </c>
      <c r="L359" s="90">
        <f t="shared" si="76"/>
        <v>0</v>
      </c>
    </row>
    <row r="360" spans="1:12" s="123" customFormat="1" ht="24.75" customHeight="1">
      <c r="B360" s="96" t="s">
        <v>159</v>
      </c>
      <c r="C360" s="95">
        <v>0</v>
      </c>
      <c r="D360" s="94">
        <v>0</v>
      </c>
      <c r="E360" s="93">
        <f t="shared" si="77"/>
        <v>0</v>
      </c>
      <c r="F360" s="97">
        <v>0</v>
      </c>
      <c r="G360" s="97">
        <v>0</v>
      </c>
      <c r="H360" s="97">
        <v>0</v>
      </c>
      <c r="I360" s="91">
        <f t="shared" si="73"/>
        <v>0</v>
      </c>
      <c r="J360" s="91">
        <f t="shared" si="74"/>
        <v>0</v>
      </c>
      <c r="K360" s="91">
        <f t="shared" si="75"/>
        <v>0</v>
      </c>
      <c r="L360" s="90">
        <f t="shared" si="76"/>
        <v>0</v>
      </c>
    </row>
    <row r="361" spans="1:12" s="122" customFormat="1">
      <c r="B361" s="98" t="s">
        <v>158</v>
      </c>
      <c r="C361" s="95">
        <v>10</v>
      </c>
      <c r="D361" s="94">
        <v>10</v>
      </c>
      <c r="E361" s="93">
        <f t="shared" si="77"/>
        <v>4950</v>
      </c>
      <c r="F361" s="97">
        <v>0</v>
      </c>
      <c r="G361" s="97">
        <v>0</v>
      </c>
      <c r="H361" s="97">
        <v>0</v>
      </c>
      <c r="I361" s="91">
        <v>2490.5</v>
      </c>
      <c r="J361" s="91">
        <v>920</v>
      </c>
      <c r="K361" s="91">
        <v>1027.5</v>
      </c>
      <c r="L361" s="90">
        <f t="shared" si="76"/>
        <v>9388</v>
      </c>
    </row>
    <row r="362" spans="1:12" s="121" customFormat="1">
      <c r="B362" s="98" t="s">
        <v>157</v>
      </c>
      <c r="C362" s="95">
        <v>30</v>
      </c>
      <c r="D362" s="94">
        <v>24</v>
      </c>
      <c r="E362" s="93">
        <f t="shared" si="77"/>
        <v>11880</v>
      </c>
      <c r="F362" s="97">
        <v>0</v>
      </c>
      <c r="G362" s="97">
        <v>0</v>
      </c>
      <c r="H362" s="97">
        <v>0</v>
      </c>
      <c r="I362" s="91">
        <v>7474.15</v>
      </c>
      <c r="J362" s="91">
        <v>2760</v>
      </c>
      <c r="K362" s="91">
        <v>3082.5</v>
      </c>
      <c r="L362" s="90">
        <f t="shared" si="76"/>
        <v>25196.65</v>
      </c>
    </row>
    <row r="363" spans="1:12">
      <c r="A363" s="178"/>
      <c r="B363" s="98" t="s">
        <v>236</v>
      </c>
      <c r="C363" s="95">
        <v>0</v>
      </c>
      <c r="D363" s="94">
        <v>0</v>
      </c>
      <c r="E363" s="93">
        <f t="shared" si="77"/>
        <v>0</v>
      </c>
      <c r="F363" s="97">
        <v>0</v>
      </c>
      <c r="G363" s="93">
        <v>0</v>
      </c>
      <c r="H363" s="97">
        <v>0</v>
      </c>
      <c r="I363" s="91">
        <f t="shared" si="73"/>
        <v>0</v>
      </c>
      <c r="J363" s="91">
        <f t="shared" si="74"/>
        <v>0</v>
      </c>
      <c r="K363" s="91">
        <f t="shared" si="75"/>
        <v>0</v>
      </c>
      <c r="L363" s="90">
        <f t="shared" si="76"/>
        <v>0</v>
      </c>
    </row>
    <row r="364" spans="1:12">
      <c r="A364" s="178"/>
      <c r="B364" s="98" t="s">
        <v>237</v>
      </c>
      <c r="C364" s="95">
        <v>17</v>
      </c>
      <c r="D364" s="94">
        <v>17</v>
      </c>
      <c r="E364" s="93">
        <f t="shared" si="77"/>
        <v>8415</v>
      </c>
      <c r="F364" s="97">
        <v>0</v>
      </c>
      <c r="G364" s="93">
        <v>0</v>
      </c>
      <c r="H364" s="97">
        <v>0</v>
      </c>
      <c r="I364" s="91">
        <v>4233.8500000000004</v>
      </c>
      <c r="J364" s="91">
        <v>1564</v>
      </c>
      <c r="K364" s="91">
        <v>1746.75</v>
      </c>
      <c r="L364" s="90">
        <f t="shared" si="76"/>
        <v>15959.6</v>
      </c>
    </row>
    <row r="365" spans="1:12">
      <c r="A365" s="178"/>
      <c r="B365" s="98" t="s">
        <v>238</v>
      </c>
      <c r="C365" s="95">
        <v>0</v>
      </c>
      <c r="D365" s="94">
        <v>0</v>
      </c>
      <c r="E365" s="93">
        <f t="shared" si="77"/>
        <v>0</v>
      </c>
      <c r="F365" s="97">
        <v>0</v>
      </c>
      <c r="G365" s="93">
        <v>0</v>
      </c>
      <c r="H365" s="97">
        <v>0</v>
      </c>
      <c r="I365" s="91">
        <f t="shared" si="73"/>
        <v>0</v>
      </c>
      <c r="J365" s="91">
        <f t="shared" si="74"/>
        <v>0</v>
      </c>
      <c r="K365" s="91">
        <f t="shared" si="75"/>
        <v>0</v>
      </c>
      <c r="L365" s="90">
        <f t="shared" si="76"/>
        <v>0</v>
      </c>
    </row>
    <row r="366" spans="1:12">
      <c r="A366" s="178"/>
      <c r="B366" s="98" t="s">
        <v>239</v>
      </c>
      <c r="C366" s="95">
        <v>11</v>
      </c>
      <c r="D366" s="94">
        <v>11</v>
      </c>
      <c r="E366" s="93">
        <f t="shared" si="77"/>
        <v>5445</v>
      </c>
      <c r="F366" s="97">
        <v>0</v>
      </c>
      <c r="G366" s="93">
        <v>0</v>
      </c>
      <c r="H366" s="97">
        <v>0</v>
      </c>
      <c r="I366" s="91">
        <v>2739.55</v>
      </c>
      <c r="J366" s="91">
        <v>1012</v>
      </c>
      <c r="K366" s="91">
        <v>1130.25</v>
      </c>
      <c r="L366" s="90">
        <f t="shared" si="76"/>
        <v>10326.799999999999</v>
      </c>
    </row>
    <row r="367" spans="1:12">
      <c r="A367" s="178"/>
      <c r="B367" s="98" t="s">
        <v>156</v>
      </c>
      <c r="C367" s="95">
        <v>29</v>
      </c>
      <c r="D367" s="94">
        <v>29</v>
      </c>
      <c r="E367" s="93">
        <f>D367*425</f>
        <v>12325</v>
      </c>
      <c r="F367" s="97">
        <v>0</v>
      </c>
      <c r="G367" s="97">
        <v>0</v>
      </c>
      <c r="H367" s="97">
        <v>0</v>
      </c>
      <c r="I367" s="91">
        <v>7222.45</v>
      </c>
      <c r="J367" s="91">
        <v>2668</v>
      </c>
      <c r="K367" s="91">
        <v>2979.75</v>
      </c>
      <c r="L367" s="90">
        <f t="shared" si="76"/>
        <v>25195.200000000001</v>
      </c>
    </row>
    <row r="368" spans="1:12">
      <c r="A368" s="178"/>
      <c r="B368" s="96" t="s">
        <v>155</v>
      </c>
      <c r="C368" s="95">
        <v>36</v>
      </c>
      <c r="D368" s="94">
        <v>24</v>
      </c>
      <c r="E368" s="93">
        <f>D368*425</f>
        <v>10200</v>
      </c>
      <c r="F368" s="97">
        <v>0</v>
      </c>
      <c r="G368" s="97">
        <v>0</v>
      </c>
      <c r="H368" s="97">
        <v>0</v>
      </c>
      <c r="I368" s="91">
        <v>8965.7999999999993</v>
      </c>
      <c r="J368" s="91">
        <v>3312</v>
      </c>
      <c r="K368" s="91">
        <v>3699</v>
      </c>
      <c r="L368" s="90">
        <f t="shared" si="76"/>
        <v>26176.799999999999</v>
      </c>
    </row>
    <row r="369" spans="1:12">
      <c r="A369" s="178"/>
      <c r="B369" s="96" t="s">
        <v>154</v>
      </c>
      <c r="C369" s="95">
        <v>0</v>
      </c>
      <c r="D369" s="94">
        <v>0</v>
      </c>
      <c r="E369" s="93">
        <f>D369*495</f>
        <v>0</v>
      </c>
      <c r="F369" s="97">
        <v>0</v>
      </c>
      <c r="G369" s="97">
        <v>0</v>
      </c>
      <c r="H369" s="97">
        <v>0</v>
      </c>
      <c r="I369" s="91">
        <f t="shared" si="73"/>
        <v>0</v>
      </c>
      <c r="J369" s="91">
        <f t="shared" si="74"/>
        <v>0</v>
      </c>
      <c r="K369" s="91">
        <f t="shared" si="75"/>
        <v>0</v>
      </c>
      <c r="L369" s="90">
        <f t="shared" si="76"/>
        <v>0</v>
      </c>
    </row>
    <row r="370" spans="1:12" ht="13.5" thickBot="1">
      <c r="A370" s="178"/>
      <c r="B370" s="96" t="s">
        <v>153</v>
      </c>
      <c r="C370" s="95">
        <v>14</v>
      </c>
      <c r="D370" s="94">
        <v>14</v>
      </c>
      <c r="E370" s="93">
        <f>D370*495</f>
        <v>6930</v>
      </c>
      <c r="F370" s="92">
        <v>0</v>
      </c>
      <c r="G370" s="92">
        <v>0</v>
      </c>
      <c r="H370" s="92">
        <v>0</v>
      </c>
      <c r="I370" s="91">
        <v>3486.7</v>
      </c>
      <c r="J370" s="91">
        <v>1288</v>
      </c>
      <c r="K370" s="91">
        <v>1438.5</v>
      </c>
      <c r="L370" s="90">
        <f t="shared" si="76"/>
        <v>13143.2</v>
      </c>
    </row>
    <row r="371" spans="1:12">
      <c r="A371" s="178"/>
      <c r="B371" s="133" t="s">
        <v>179</v>
      </c>
      <c r="C371" s="132"/>
      <c r="D371" s="132"/>
      <c r="E371" s="132"/>
      <c r="F371" s="132"/>
      <c r="G371" s="132"/>
      <c r="H371" s="132"/>
      <c r="I371" s="132"/>
      <c r="J371" s="132"/>
      <c r="K371" s="131"/>
      <c r="L371" s="131"/>
    </row>
    <row r="372" spans="1:12" ht="13.5" thickBot="1">
      <c r="A372" s="178"/>
      <c r="B372" s="179" t="s">
        <v>178</v>
      </c>
      <c r="C372" s="179"/>
      <c r="D372" s="179"/>
      <c r="E372" s="179"/>
      <c r="F372" s="179"/>
      <c r="G372" s="179"/>
      <c r="H372" s="179"/>
      <c r="I372" s="179"/>
      <c r="J372" s="179"/>
      <c r="K372" s="177" t="s">
        <v>174</v>
      </c>
      <c r="L372" s="177"/>
    </row>
    <row r="373" spans="1:12" ht="13.5" thickTop="1">
      <c r="A373" s="178"/>
      <c r="B373" s="130" t="s">
        <v>173</v>
      </c>
      <c r="C373" s="129" t="s">
        <v>172</v>
      </c>
      <c r="D373" s="128" t="s">
        <v>171</v>
      </c>
      <c r="E373" s="127" t="s">
        <v>170</v>
      </c>
      <c r="F373" s="127" t="s">
        <v>169</v>
      </c>
      <c r="G373" s="127" t="s">
        <v>168</v>
      </c>
      <c r="H373" s="127" t="s">
        <v>167</v>
      </c>
      <c r="I373" s="127" t="s">
        <v>166</v>
      </c>
      <c r="J373" s="127" t="s">
        <v>62</v>
      </c>
      <c r="K373" s="127" t="s">
        <v>31</v>
      </c>
      <c r="L373" s="126" t="s">
        <v>165</v>
      </c>
    </row>
    <row r="374" spans="1:12" ht="13.5" thickBot="1">
      <c r="A374" s="178"/>
      <c r="B374" s="125"/>
      <c r="C374" s="108"/>
      <c r="D374" s="107"/>
      <c r="E374" s="106"/>
      <c r="F374" s="106"/>
      <c r="G374" s="106"/>
      <c r="H374" s="106"/>
      <c r="I374" s="105" t="s">
        <v>277</v>
      </c>
      <c r="J374" s="105" t="s">
        <v>254</v>
      </c>
      <c r="K374" s="105" t="s">
        <v>276</v>
      </c>
      <c r="L374" s="124"/>
    </row>
    <row r="375" spans="1:12" ht="13.5" thickTop="1">
      <c r="A375" s="178"/>
      <c r="B375" s="98" t="s">
        <v>164</v>
      </c>
      <c r="C375" s="95">
        <v>32</v>
      </c>
      <c r="D375" s="94">
        <v>32</v>
      </c>
      <c r="E375" s="93">
        <f t="shared" ref="E375:E376" si="78">D375*495</f>
        <v>15840</v>
      </c>
      <c r="F375" s="93">
        <v>4727</v>
      </c>
      <c r="G375" s="93">
        <v>100</v>
      </c>
      <c r="H375" s="97">
        <v>295</v>
      </c>
      <c r="I375" s="91">
        <v>1185.5999999999999</v>
      </c>
      <c r="J375" s="91">
        <v>2944</v>
      </c>
      <c r="K375" s="91">
        <v>3288</v>
      </c>
      <c r="L375" s="90">
        <f t="shared" ref="L375:L390" si="79">SUM(E375:K375)</f>
        <v>28379.599999999999</v>
      </c>
    </row>
    <row r="376" spans="1:12">
      <c r="A376" s="178"/>
      <c r="B376" s="98" t="s">
        <v>163</v>
      </c>
      <c r="C376" s="95">
        <v>30</v>
      </c>
      <c r="D376" s="94">
        <v>24</v>
      </c>
      <c r="E376" s="93">
        <f t="shared" si="78"/>
        <v>11880</v>
      </c>
      <c r="F376" s="97">
        <v>4727</v>
      </c>
      <c r="G376" s="93">
        <v>100</v>
      </c>
      <c r="H376" s="97">
        <v>295</v>
      </c>
      <c r="I376" s="91">
        <v>1111.5</v>
      </c>
      <c r="J376" s="91">
        <v>2760</v>
      </c>
      <c r="K376" s="91">
        <v>3082.5</v>
      </c>
      <c r="L376" s="90">
        <f t="shared" si="79"/>
        <v>23956</v>
      </c>
    </row>
    <row r="377" spans="1:12">
      <c r="A377" s="178"/>
      <c r="B377" s="98" t="s">
        <v>162</v>
      </c>
      <c r="C377" s="95">
        <v>32</v>
      </c>
      <c r="D377" s="94">
        <v>24</v>
      </c>
      <c r="E377" s="93">
        <f>D377*425</f>
        <v>10200</v>
      </c>
      <c r="F377" s="97">
        <v>1493</v>
      </c>
      <c r="G377" s="93">
        <v>100</v>
      </c>
      <c r="H377" s="97">
        <v>295</v>
      </c>
      <c r="I377" s="91">
        <v>1185.5999999999999</v>
      </c>
      <c r="J377" s="91">
        <v>2944</v>
      </c>
      <c r="K377" s="91">
        <v>3288</v>
      </c>
      <c r="L377" s="90">
        <f t="shared" si="79"/>
        <v>19505.599999999999</v>
      </c>
    </row>
    <row r="378" spans="1:12">
      <c r="A378" s="178"/>
      <c r="B378" s="96" t="s">
        <v>161</v>
      </c>
      <c r="C378" s="95">
        <v>36</v>
      </c>
      <c r="D378" s="94">
        <v>24</v>
      </c>
      <c r="E378" s="93">
        <f>D378*425</f>
        <v>10200</v>
      </c>
      <c r="F378" s="97">
        <v>1493</v>
      </c>
      <c r="G378" s="93">
        <v>100</v>
      </c>
      <c r="H378" s="97">
        <v>295</v>
      </c>
      <c r="I378" s="91">
        <v>1333.8</v>
      </c>
      <c r="J378" s="91">
        <v>3312</v>
      </c>
      <c r="K378" s="91">
        <v>3699</v>
      </c>
      <c r="L378" s="90">
        <f t="shared" si="79"/>
        <v>20432.8</v>
      </c>
    </row>
    <row r="379" spans="1:12" ht="12.75" customHeight="1">
      <c r="B379" s="96" t="s">
        <v>160</v>
      </c>
      <c r="C379" s="95">
        <v>32</v>
      </c>
      <c r="D379" s="94">
        <v>32</v>
      </c>
      <c r="E379" s="93">
        <f t="shared" ref="E379:E386" si="80">D379*495</f>
        <v>15840</v>
      </c>
      <c r="F379" s="97">
        <v>3314</v>
      </c>
      <c r="G379" s="93">
        <v>100</v>
      </c>
      <c r="H379" s="97">
        <v>295</v>
      </c>
      <c r="I379" s="91">
        <v>1185.5999999999999</v>
      </c>
      <c r="J379" s="91">
        <v>2944</v>
      </c>
      <c r="K379" s="91">
        <v>3288</v>
      </c>
      <c r="L379" s="90">
        <f t="shared" si="79"/>
        <v>26966.6</v>
      </c>
    </row>
    <row r="380" spans="1:12" s="123" customFormat="1" ht="13.5" customHeight="1">
      <c r="B380" s="96" t="s">
        <v>159</v>
      </c>
      <c r="C380" s="95">
        <v>30</v>
      </c>
      <c r="D380" s="94">
        <v>24</v>
      </c>
      <c r="E380" s="93">
        <f t="shared" si="80"/>
        <v>11880</v>
      </c>
      <c r="F380" s="97">
        <v>3314</v>
      </c>
      <c r="G380" s="93">
        <v>100</v>
      </c>
      <c r="H380" s="97">
        <v>295</v>
      </c>
      <c r="I380" s="91">
        <v>1111.5</v>
      </c>
      <c r="J380" s="91">
        <v>2760</v>
      </c>
      <c r="K380" s="91">
        <v>3082.5</v>
      </c>
      <c r="L380" s="90">
        <f t="shared" si="79"/>
        <v>22543</v>
      </c>
    </row>
    <row r="381" spans="1:12" s="123" customFormat="1" ht="13.5" customHeight="1">
      <c r="B381" s="98" t="s">
        <v>158</v>
      </c>
      <c r="C381" s="95">
        <v>32</v>
      </c>
      <c r="D381" s="94">
        <v>32</v>
      </c>
      <c r="E381" s="93">
        <f t="shared" si="80"/>
        <v>15840</v>
      </c>
      <c r="F381" s="97">
        <v>5242</v>
      </c>
      <c r="G381" s="93">
        <v>100</v>
      </c>
      <c r="H381" s="97">
        <v>295</v>
      </c>
      <c r="I381" s="91">
        <v>1185.5999999999999</v>
      </c>
      <c r="J381" s="91">
        <v>2944</v>
      </c>
      <c r="K381" s="91">
        <v>3288</v>
      </c>
      <c r="L381" s="90">
        <f t="shared" si="79"/>
        <v>28894.6</v>
      </c>
    </row>
    <row r="382" spans="1:12" s="123" customFormat="1" ht="13.5" customHeight="1">
      <c r="B382" s="98" t="s">
        <v>157</v>
      </c>
      <c r="C382" s="95">
        <v>30</v>
      </c>
      <c r="D382" s="94">
        <v>24</v>
      </c>
      <c r="E382" s="93">
        <f t="shared" si="80"/>
        <v>11880</v>
      </c>
      <c r="F382" s="97">
        <v>5242</v>
      </c>
      <c r="G382" s="93">
        <v>100</v>
      </c>
      <c r="H382" s="97">
        <v>295</v>
      </c>
      <c r="I382" s="91">
        <v>1111.5</v>
      </c>
      <c r="J382" s="91">
        <v>2760</v>
      </c>
      <c r="K382" s="91">
        <v>3082.5</v>
      </c>
      <c r="L382" s="90">
        <f t="shared" si="79"/>
        <v>24471</v>
      </c>
    </row>
    <row r="383" spans="1:12">
      <c r="A383" s="175"/>
      <c r="B383" s="98" t="s">
        <v>236</v>
      </c>
      <c r="C383" s="95">
        <v>32</v>
      </c>
      <c r="D383" s="94">
        <v>24</v>
      </c>
      <c r="E383" s="93">
        <f t="shared" si="80"/>
        <v>11880</v>
      </c>
      <c r="F383" s="97">
        <v>5741</v>
      </c>
      <c r="G383" s="93">
        <v>100</v>
      </c>
      <c r="H383" s="97">
        <v>295</v>
      </c>
      <c r="I383" s="91">
        <v>1185.5999999999999</v>
      </c>
      <c r="J383" s="91">
        <v>2944</v>
      </c>
      <c r="K383" s="91">
        <v>3288</v>
      </c>
      <c r="L383" s="90">
        <f t="shared" si="79"/>
        <v>25433.599999999999</v>
      </c>
    </row>
    <row r="384" spans="1:12">
      <c r="A384" s="175"/>
      <c r="B384" s="98" t="s">
        <v>237</v>
      </c>
      <c r="C384" s="95">
        <v>32</v>
      </c>
      <c r="D384" s="94">
        <v>24</v>
      </c>
      <c r="E384" s="93">
        <f t="shared" si="80"/>
        <v>11880</v>
      </c>
      <c r="F384" s="97">
        <v>6236</v>
      </c>
      <c r="G384" s="93">
        <v>100</v>
      </c>
      <c r="H384" s="97">
        <v>295</v>
      </c>
      <c r="I384" s="91">
        <v>1185.5999999999999</v>
      </c>
      <c r="J384" s="91">
        <v>2944</v>
      </c>
      <c r="K384" s="91">
        <v>3288</v>
      </c>
      <c r="L384" s="90">
        <f t="shared" si="79"/>
        <v>25928.6</v>
      </c>
    </row>
    <row r="385" spans="1:12">
      <c r="A385" s="175"/>
      <c r="B385" s="98" t="s">
        <v>238</v>
      </c>
      <c r="C385" s="95">
        <v>32</v>
      </c>
      <c r="D385" s="94">
        <v>24</v>
      </c>
      <c r="E385" s="93">
        <f t="shared" si="80"/>
        <v>11880</v>
      </c>
      <c r="F385" s="97">
        <v>1613</v>
      </c>
      <c r="G385" s="93">
        <v>100</v>
      </c>
      <c r="H385" s="97">
        <v>295</v>
      </c>
      <c r="I385" s="91">
        <v>1185.5999999999999</v>
      </c>
      <c r="J385" s="91">
        <v>2944</v>
      </c>
      <c r="K385" s="91">
        <v>3288</v>
      </c>
      <c r="L385" s="90">
        <f t="shared" si="79"/>
        <v>21305.599999999999</v>
      </c>
    </row>
    <row r="386" spans="1:12">
      <c r="A386" s="175"/>
      <c r="B386" s="98" t="s">
        <v>239</v>
      </c>
      <c r="C386" s="95">
        <v>32</v>
      </c>
      <c r="D386" s="94">
        <v>24</v>
      </c>
      <c r="E386" s="93">
        <f t="shared" si="80"/>
        <v>11880</v>
      </c>
      <c r="F386" s="97">
        <v>2108</v>
      </c>
      <c r="G386" s="93">
        <v>100</v>
      </c>
      <c r="H386" s="97">
        <v>295</v>
      </c>
      <c r="I386" s="91">
        <v>1185.5999999999999</v>
      </c>
      <c r="J386" s="91">
        <v>2944</v>
      </c>
      <c r="K386" s="91">
        <v>3288</v>
      </c>
      <c r="L386" s="90">
        <f t="shared" si="79"/>
        <v>21800.6</v>
      </c>
    </row>
    <row r="387" spans="1:12" s="121" customFormat="1">
      <c r="A387" s="175"/>
      <c r="B387" s="98" t="s">
        <v>156</v>
      </c>
      <c r="C387" s="95">
        <v>32</v>
      </c>
      <c r="D387" s="94">
        <v>24</v>
      </c>
      <c r="E387" s="93">
        <f>D387*425</f>
        <v>10200</v>
      </c>
      <c r="F387" s="97">
        <v>1980</v>
      </c>
      <c r="G387" s="93">
        <v>100</v>
      </c>
      <c r="H387" s="97">
        <v>295</v>
      </c>
      <c r="I387" s="91">
        <v>1185.5999999999999</v>
      </c>
      <c r="J387" s="91">
        <v>2944</v>
      </c>
      <c r="K387" s="91">
        <v>3288</v>
      </c>
      <c r="L387" s="90">
        <f t="shared" si="79"/>
        <v>19992.599999999999</v>
      </c>
    </row>
    <row r="388" spans="1:12">
      <c r="A388" s="175"/>
      <c r="B388" s="96" t="s">
        <v>155</v>
      </c>
      <c r="C388" s="95">
        <v>36</v>
      </c>
      <c r="D388" s="94">
        <v>24</v>
      </c>
      <c r="E388" s="93">
        <f>D388*425</f>
        <v>10200</v>
      </c>
      <c r="F388" s="97">
        <v>1980</v>
      </c>
      <c r="G388" s="93">
        <v>100</v>
      </c>
      <c r="H388" s="97">
        <v>295</v>
      </c>
      <c r="I388" s="91">
        <v>1333.8</v>
      </c>
      <c r="J388" s="91">
        <v>3312</v>
      </c>
      <c r="K388" s="91">
        <v>3699</v>
      </c>
      <c r="L388" s="90">
        <f t="shared" si="79"/>
        <v>20919.8</v>
      </c>
    </row>
    <row r="389" spans="1:12">
      <c r="A389" s="175"/>
      <c r="B389" s="96" t="s">
        <v>154</v>
      </c>
      <c r="C389" s="95">
        <v>32</v>
      </c>
      <c r="D389" s="94">
        <v>32</v>
      </c>
      <c r="E389" s="93">
        <f>D389*495</f>
        <v>15840</v>
      </c>
      <c r="F389" s="97">
        <v>3809</v>
      </c>
      <c r="G389" s="93">
        <v>100</v>
      </c>
      <c r="H389" s="97">
        <v>295</v>
      </c>
      <c r="I389" s="91">
        <v>1185.5999999999999</v>
      </c>
      <c r="J389" s="91">
        <v>2944</v>
      </c>
      <c r="K389" s="91">
        <v>3288</v>
      </c>
      <c r="L389" s="90">
        <f t="shared" si="79"/>
        <v>27461.599999999999</v>
      </c>
    </row>
    <row r="390" spans="1:12" ht="13.5" thickBot="1">
      <c r="A390" s="175"/>
      <c r="B390" s="96" t="s">
        <v>153</v>
      </c>
      <c r="C390" s="95">
        <v>30</v>
      </c>
      <c r="D390" s="94">
        <v>24</v>
      </c>
      <c r="E390" s="93">
        <f>D390*495</f>
        <v>11880</v>
      </c>
      <c r="F390" s="92">
        <v>3809</v>
      </c>
      <c r="G390" s="92">
        <v>100</v>
      </c>
      <c r="H390" s="92">
        <v>295</v>
      </c>
      <c r="I390" s="91">
        <v>1111.5</v>
      </c>
      <c r="J390" s="91">
        <v>2760</v>
      </c>
      <c r="K390" s="91">
        <v>3082.5</v>
      </c>
      <c r="L390" s="90">
        <f t="shared" si="79"/>
        <v>23038</v>
      </c>
    </row>
    <row r="391" spans="1:12">
      <c r="A391" s="175"/>
      <c r="B391" s="120"/>
      <c r="C391" s="119"/>
      <c r="D391" s="118"/>
      <c r="E391" s="117"/>
      <c r="F391" s="117"/>
      <c r="G391" s="117"/>
      <c r="H391" s="117"/>
      <c r="I391" s="117"/>
      <c r="J391" s="117"/>
      <c r="K391" s="117"/>
      <c r="L391" s="117"/>
    </row>
    <row r="392" spans="1:12">
      <c r="A392" s="175"/>
      <c r="B392" s="176" t="s">
        <v>175</v>
      </c>
      <c r="C392" s="176"/>
      <c r="D392" s="176"/>
      <c r="E392" s="176"/>
      <c r="F392" s="176"/>
      <c r="G392" s="176"/>
      <c r="H392" s="176"/>
      <c r="I392" s="176"/>
      <c r="J392" s="176"/>
      <c r="K392" s="177" t="s">
        <v>174</v>
      </c>
      <c r="L392" s="177"/>
    </row>
    <row r="393" spans="1:12">
      <c r="A393" s="175"/>
      <c r="B393" s="116"/>
      <c r="C393" s="116"/>
      <c r="D393" s="116"/>
      <c r="E393" s="116"/>
      <c r="F393" s="116"/>
      <c r="G393" s="116"/>
      <c r="H393" s="116"/>
      <c r="I393" s="116"/>
      <c r="J393" s="116"/>
      <c r="K393" s="115"/>
      <c r="L393" s="115"/>
    </row>
    <row r="394" spans="1:12">
      <c r="A394" s="175"/>
      <c r="B394" s="116"/>
      <c r="C394" s="116"/>
      <c r="D394" s="116"/>
      <c r="E394" s="116"/>
      <c r="F394" s="116"/>
      <c r="G394" s="116"/>
      <c r="H394" s="116"/>
      <c r="I394" s="116"/>
      <c r="J394" s="116"/>
      <c r="K394" s="115"/>
      <c r="L394" s="115"/>
    </row>
    <row r="395" spans="1:12">
      <c r="A395" s="175"/>
      <c r="B395" s="116"/>
      <c r="C395" s="116"/>
      <c r="D395" s="116"/>
      <c r="E395" s="116"/>
      <c r="F395" s="116"/>
      <c r="G395" s="116"/>
      <c r="H395" s="116"/>
      <c r="I395" s="116"/>
      <c r="J395" s="116"/>
      <c r="K395" s="115"/>
      <c r="L395" s="115"/>
    </row>
    <row r="396" spans="1:12">
      <c r="A396" s="175"/>
      <c r="B396" s="116"/>
      <c r="C396" s="116"/>
      <c r="D396" s="116"/>
      <c r="E396" s="116"/>
      <c r="F396" s="116"/>
      <c r="G396" s="116"/>
      <c r="H396" s="116"/>
      <c r="I396" s="116"/>
      <c r="J396" s="116"/>
      <c r="K396" s="115"/>
      <c r="L396" s="115"/>
    </row>
    <row r="397" spans="1:12" ht="13.5" thickBot="1">
      <c r="A397" s="175"/>
      <c r="B397" s="116"/>
      <c r="C397" s="116"/>
      <c r="D397" s="116"/>
      <c r="E397" s="116"/>
      <c r="F397" s="116"/>
      <c r="G397" s="116"/>
      <c r="H397" s="116"/>
      <c r="I397" s="116"/>
      <c r="J397" s="116"/>
      <c r="K397" s="115"/>
      <c r="L397" s="115"/>
    </row>
    <row r="398" spans="1:12">
      <c r="A398" s="175"/>
      <c r="B398" s="114" t="s">
        <v>173</v>
      </c>
      <c r="C398" s="113" t="s">
        <v>172</v>
      </c>
      <c r="D398" s="112" t="s">
        <v>171</v>
      </c>
      <c r="E398" s="111" t="s">
        <v>170</v>
      </c>
      <c r="F398" s="111" t="s">
        <v>169</v>
      </c>
      <c r="G398" s="111" t="s">
        <v>168</v>
      </c>
      <c r="H398" s="111" t="s">
        <v>167</v>
      </c>
      <c r="I398" s="111" t="s">
        <v>166</v>
      </c>
      <c r="J398" s="111" t="s">
        <v>62</v>
      </c>
      <c r="K398" s="111" t="s">
        <v>31</v>
      </c>
      <c r="L398" s="110" t="s">
        <v>165</v>
      </c>
    </row>
    <row r="399" spans="1:12" ht="13.5" thickBot="1">
      <c r="A399" s="175"/>
      <c r="B399" s="109"/>
      <c r="C399" s="108"/>
      <c r="D399" s="107"/>
      <c r="E399" s="106"/>
      <c r="F399" s="106"/>
      <c r="G399" s="106"/>
      <c r="H399" s="106"/>
      <c r="I399" s="105" t="s">
        <v>277</v>
      </c>
      <c r="J399" s="105" t="s">
        <v>254</v>
      </c>
      <c r="K399" s="105" t="s">
        <v>276</v>
      </c>
      <c r="L399" s="104"/>
    </row>
    <row r="400" spans="1:12" ht="13.5" thickTop="1">
      <c r="A400" s="175"/>
      <c r="B400" s="98" t="s">
        <v>164</v>
      </c>
      <c r="C400" s="95">
        <v>12</v>
      </c>
      <c r="D400" s="94">
        <v>12</v>
      </c>
      <c r="E400" s="93">
        <f t="shared" ref="E400:E401" si="81">D400*495</f>
        <v>5940</v>
      </c>
      <c r="F400" s="97">
        <v>0</v>
      </c>
      <c r="G400" s="97">
        <v>0</v>
      </c>
      <c r="H400" s="97">
        <v>0</v>
      </c>
      <c r="I400" s="91">
        <v>444.6</v>
      </c>
      <c r="J400" s="91">
        <v>1104</v>
      </c>
      <c r="K400" s="91">
        <v>1233</v>
      </c>
      <c r="L400" s="90">
        <f t="shared" ref="L400:L403" si="82">SUM(E400:K400)</f>
        <v>8721.6</v>
      </c>
    </row>
    <row r="401" spans="1:12">
      <c r="A401" s="175"/>
      <c r="B401" s="98" t="s">
        <v>163</v>
      </c>
      <c r="C401" s="95">
        <v>25</v>
      </c>
      <c r="D401" s="94">
        <v>20</v>
      </c>
      <c r="E401" s="93">
        <f t="shared" si="81"/>
        <v>9900</v>
      </c>
      <c r="F401" s="97">
        <v>0</v>
      </c>
      <c r="G401" s="97">
        <v>0</v>
      </c>
      <c r="H401" s="97">
        <v>0</v>
      </c>
      <c r="I401" s="91">
        <v>926.25</v>
      </c>
      <c r="J401" s="91">
        <v>2300</v>
      </c>
      <c r="K401" s="91">
        <v>2568.75</v>
      </c>
      <c r="L401" s="90">
        <f t="shared" si="82"/>
        <v>15695</v>
      </c>
    </row>
    <row r="402" spans="1:12">
      <c r="A402" s="175"/>
      <c r="B402" s="98" t="s">
        <v>162</v>
      </c>
      <c r="C402" s="95">
        <v>21</v>
      </c>
      <c r="D402" s="94">
        <v>21</v>
      </c>
      <c r="E402" s="93">
        <f>D402*425</f>
        <v>8925</v>
      </c>
      <c r="F402" s="97">
        <v>0</v>
      </c>
      <c r="G402" s="97">
        <v>0</v>
      </c>
      <c r="H402" s="97">
        <v>0</v>
      </c>
      <c r="I402" s="91">
        <v>778.05</v>
      </c>
      <c r="J402" s="91">
        <v>1840</v>
      </c>
      <c r="K402" s="91">
        <v>2055</v>
      </c>
      <c r="L402" s="90">
        <f t="shared" si="82"/>
        <v>13598.05</v>
      </c>
    </row>
    <row r="403" spans="1:12">
      <c r="A403" s="175"/>
      <c r="B403" s="96" t="s">
        <v>161</v>
      </c>
      <c r="C403" s="95">
        <v>36</v>
      </c>
      <c r="D403" s="94">
        <v>24</v>
      </c>
      <c r="E403" s="93">
        <f>D403*425</f>
        <v>10200</v>
      </c>
      <c r="F403" s="97">
        <v>0</v>
      </c>
      <c r="G403" s="97">
        <v>0</v>
      </c>
      <c r="H403" s="97">
        <v>0</v>
      </c>
      <c r="I403" s="91">
        <v>1333.8</v>
      </c>
      <c r="J403" s="91">
        <v>3312</v>
      </c>
      <c r="K403" s="91">
        <v>3699</v>
      </c>
      <c r="L403" s="90">
        <f t="shared" si="82"/>
        <v>18544.8</v>
      </c>
    </row>
    <row r="404" spans="1:12" ht="12" customHeight="1">
      <c r="B404" s="96" t="s">
        <v>160</v>
      </c>
      <c r="C404" s="95">
        <v>0</v>
      </c>
      <c r="D404" s="94">
        <v>0</v>
      </c>
      <c r="E404" s="93">
        <f t="shared" ref="E404:E411" si="83">D404*495</f>
        <v>0</v>
      </c>
      <c r="F404" s="97">
        <v>0</v>
      </c>
      <c r="G404" s="97">
        <v>0</v>
      </c>
      <c r="H404" s="97">
        <v>0</v>
      </c>
      <c r="I404" s="91">
        <f t="shared" ref="I404" si="84">243.53*C404</f>
        <v>0</v>
      </c>
      <c r="J404" s="91">
        <f t="shared" ref="J404" si="85">96*C404</f>
        <v>0</v>
      </c>
      <c r="K404" s="91">
        <f t="shared" ref="K404" si="86">93.5*C404</f>
        <v>0</v>
      </c>
      <c r="L404" s="90">
        <f t="shared" ref="L404:L415" si="87">SUM(E404:K404)</f>
        <v>0</v>
      </c>
    </row>
    <row r="405" spans="1:12" s="123" customFormat="1" ht="13.5" customHeight="1">
      <c r="B405" s="96" t="s">
        <v>159</v>
      </c>
      <c r="C405" s="95">
        <v>10</v>
      </c>
      <c r="D405" s="94">
        <v>8</v>
      </c>
      <c r="E405" s="93">
        <f t="shared" si="83"/>
        <v>3960</v>
      </c>
      <c r="F405" s="97">
        <v>0</v>
      </c>
      <c r="G405" s="97">
        <v>0</v>
      </c>
      <c r="H405" s="97">
        <v>0</v>
      </c>
      <c r="I405" s="91">
        <v>370.5</v>
      </c>
      <c r="J405" s="91">
        <v>920</v>
      </c>
      <c r="K405" s="91">
        <v>1027.5</v>
      </c>
      <c r="L405" s="90">
        <f t="shared" si="87"/>
        <v>6278</v>
      </c>
    </row>
    <row r="406" spans="1:12" s="123" customFormat="1" ht="13.5" customHeight="1">
      <c r="B406" s="98" t="s">
        <v>158</v>
      </c>
      <c r="C406" s="95">
        <v>32</v>
      </c>
      <c r="D406" s="94">
        <v>32</v>
      </c>
      <c r="E406" s="93">
        <f t="shared" si="83"/>
        <v>15840</v>
      </c>
      <c r="F406" s="97">
        <v>0</v>
      </c>
      <c r="G406" s="97">
        <v>0</v>
      </c>
      <c r="H406" s="97">
        <v>0</v>
      </c>
      <c r="I406" s="91">
        <v>1185.5999999999999</v>
      </c>
      <c r="J406" s="91">
        <v>2944</v>
      </c>
      <c r="K406" s="91">
        <v>3288</v>
      </c>
      <c r="L406" s="90">
        <f t="shared" si="87"/>
        <v>23257.599999999999</v>
      </c>
    </row>
    <row r="407" spans="1:12" s="123" customFormat="1" ht="13.5" customHeight="1">
      <c r="B407" s="98" t="s">
        <v>157</v>
      </c>
      <c r="C407" s="95">
        <v>30</v>
      </c>
      <c r="D407" s="94">
        <v>24</v>
      </c>
      <c r="E407" s="93">
        <f t="shared" si="83"/>
        <v>11880</v>
      </c>
      <c r="F407" s="97">
        <v>0</v>
      </c>
      <c r="G407" s="97">
        <v>0</v>
      </c>
      <c r="H407" s="97">
        <v>0</v>
      </c>
      <c r="I407" s="91">
        <v>1111.5</v>
      </c>
      <c r="J407" s="91">
        <v>2760</v>
      </c>
      <c r="K407" s="91">
        <v>3082.5</v>
      </c>
      <c r="L407" s="90">
        <f t="shared" si="87"/>
        <v>18834</v>
      </c>
    </row>
    <row r="408" spans="1:12">
      <c r="A408" s="175"/>
      <c r="B408" s="98" t="s">
        <v>236</v>
      </c>
      <c r="C408" s="95">
        <v>3</v>
      </c>
      <c r="D408" s="94">
        <v>3</v>
      </c>
      <c r="E408" s="93">
        <f t="shared" si="83"/>
        <v>1485</v>
      </c>
      <c r="F408" s="97">
        <v>0</v>
      </c>
      <c r="G408" s="93">
        <v>0</v>
      </c>
      <c r="H408" s="97">
        <v>0</v>
      </c>
      <c r="I408" s="91">
        <v>111.15</v>
      </c>
      <c r="J408" s="91">
        <v>276</v>
      </c>
      <c r="K408" s="91">
        <v>308.25</v>
      </c>
      <c r="L408" s="90">
        <f t="shared" si="87"/>
        <v>2180.4</v>
      </c>
    </row>
    <row r="409" spans="1:12">
      <c r="A409" s="175"/>
      <c r="B409" s="98" t="s">
        <v>237</v>
      </c>
      <c r="C409" s="95">
        <v>32</v>
      </c>
      <c r="D409" s="94">
        <v>24</v>
      </c>
      <c r="E409" s="93">
        <f t="shared" si="83"/>
        <v>11880</v>
      </c>
      <c r="F409" s="97">
        <v>0</v>
      </c>
      <c r="G409" s="93">
        <v>0</v>
      </c>
      <c r="H409" s="97">
        <v>0</v>
      </c>
      <c r="I409" s="91">
        <v>1185.5999999999999</v>
      </c>
      <c r="J409" s="91">
        <v>2944</v>
      </c>
      <c r="K409" s="91">
        <v>3288</v>
      </c>
      <c r="L409" s="90">
        <f t="shared" si="87"/>
        <v>19297.599999999999</v>
      </c>
    </row>
    <row r="410" spans="1:12">
      <c r="A410" s="175"/>
      <c r="B410" s="98" t="s">
        <v>238</v>
      </c>
      <c r="C410" s="95">
        <v>9</v>
      </c>
      <c r="D410" s="94">
        <v>9</v>
      </c>
      <c r="E410" s="93">
        <f t="shared" si="83"/>
        <v>4455</v>
      </c>
      <c r="F410" s="97">
        <v>0</v>
      </c>
      <c r="G410" s="93">
        <v>0</v>
      </c>
      <c r="H410" s="97">
        <v>0</v>
      </c>
      <c r="I410" s="91">
        <v>333.45</v>
      </c>
      <c r="J410" s="91">
        <v>828</v>
      </c>
      <c r="K410" s="91">
        <v>924.75</v>
      </c>
      <c r="L410" s="90">
        <f t="shared" si="87"/>
        <v>6541.2</v>
      </c>
    </row>
    <row r="411" spans="1:12">
      <c r="A411" s="175"/>
      <c r="B411" s="98" t="s">
        <v>239</v>
      </c>
      <c r="C411" s="95">
        <v>32</v>
      </c>
      <c r="D411" s="94">
        <v>24</v>
      </c>
      <c r="E411" s="93">
        <f t="shared" si="83"/>
        <v>11880</v>
      </c>
      <c r="F411" s="97">
        <v>0</v>
      </c>
      <c r="G411" s="93">
        <v>0</v>
      </c>
      <c r="H411" s="97">
        <v>0</v>
      </c>
      <c r="I411" s="91">
        <v>1185.5999999999999</v>
      </c>
      <c r="J411" s="91">
        <v>2944</v>
      </c>
      <c r="K411" s="91">
        <v>3288</v>
      </c>
      <c r="L411" s="90">
        <f t="shared" si="87"/>
        <v>19297.599999999999</v>
      </c>
    </row>
    <row r="412" spans="1:12">
      <c r="A412" s="175"/>
      <c r="B412" s="98" t="s">
        <v>156</v>
      </c>
      <c r="C412" s="95">
        <v>32</v>
      </c>
      <c r="D412" s="94">
        <v>24</v>
      </c>
      <c r="E412" s="93">
        <f>D412*425</f>
        <v>10200</v>
      </c>
      <c r="F412" s="97">
        <v>0</v>
      </c>
      <c r="G412" s="97">
        <v>0</v>
      </c>
      <c r="H412" s="97">
        <v>0</v>
      </c>
      <c r="I412" s="91">
        <v>1185.5999999999999</v>
      </c>
      <c r="J412" s="91">
        <v>2944</v>
      </c>
      <c r="K412" s="91">
        <v>3288</v>
      </c>
      <c r="L412" s="90">
        <f t="shared" si="87"/>
        <v>17617.599999999999</v>
      </c>
    </row>
    <row r="413" spans="1:12">
      <c r="A413" s="175"/>
      <c r="B413" s="96" t="s">
        <v>155</v>
      </c>
      <c r="C413" s="95">
        <v>36</v>
      </c>
      <c r="D413" s="94">
        <v>24</v>
      </c>
      <c r="E413" s="93">
        <f>D413*425</f>
        <v>10200</v>
      </c>
      <c r="F413" s="97">
        <v>0</v>
      </c>
      <c r="G413" s="97">
        <v>0</v>
      </c>
      <c r="H413" s="97">
        <v>0</v>
      </c>
      <c r="I413" s="91">
        <v>1333.8</v>
      </c>
      <c r="J413" s="91">
        <v>3312</v>
      </c>
      <c r="K413" s="91">
        <v>3699</v>
      </c>
      <c r="L413" s="90">
        <f t="shared" si="87"/>
        <v>18544.8</v>
      </c>
    </row>
    <row r="414" spans="1:12">
      <c r="A414" s="175"/>
      <c r="B414" s="96" t="s">
        <v>154</v>
      </c>
      <c r="C414" s="95">
        <v>32</v>
      </c>
      <c r="D414" s="94">
        <v>32</v>
      </c>
      <c r="E414" s="93">
        <f>D414*495</f>
        <v>15840</v>
      </c>
      <c r="F414" s="97">
        <v>0</v>
      </c>
      <c r="G414" s="97">
        <v>0</v>
      </c>
      <c r="H414" s="97">
        <v>0</v>
      </c>
      <c r="I414" s="91">
        <v>1185.5999999999999</v>
      </c>
      <c r="J414" s="91">
        <v>2944</v>
      </c>
      <c r="K414" s="91">
        <v>3288</v>
      </c>
      <c r="L414" s="90">
        <f t="shared" si="87"/>
        <v>23257.599999999999</v>
      </c>
    </row>
    <row r="415" spans="1:12" ht="13.5" thickBot="1">
      <c r="A415" s="175"/>
      <c r="B415" s="96" t="s">
        <v>153</v>
      </c>
      <c r="C415" s="95">
        <v>30</v>
      </c>
      <c r="D415" s="94">
        <v>24</v>
      </c>
      <c r="E415" s="93">
        <f>D415*495</f>
        <v>11880</v>
      </c>
      <c r="F415" s="92">
        <v>0</v>
      </c>
      <c r="G415" s="92">
        <v>0</v>
      </c>
      <c r="H415" s="92">
        <v>0</v>
      </c>
      <c r="I415" s="91">
        <v>1111.5</v>
      </c>
      <c r="J415" s="91">
        <v>2760</v>
      </c>
      <c r="K415" s="91">
        <v>3082.5</v>
      </c>
      <c r="L415" s="90">
        <f t="shared" si="87"/>
        <v>18834</v>
      </c>
    </row>
    <row r="416" spans="1:12">
      <c r="A416" s="175"/>
      <c r="B416" s="120"/>
      <c r="C416" s="119"/>
      <c r="D416" s="118"/>
      <c r="E416" s="117"/>
      <c r="F416" s="117"/>
      <c r="G416" s="117"/>
      <c r="H416" s="117"/>
      <c r="I416" s="117"/>
      <c r="J416" s="117"/>
      <c r="K416" s="117"/>
      <c r="L416" s="117"/>
    </row>
    <row r="417" spans="1:12">
      <c r="A417" s="175"/>
      <c r="B417" s="176" t="s">
        <v>175</v>
      </c>
      <c r="C417" s="176"/>
      <c r="D417" s="176"/>
      <c r="E417" s="176"/>
      <c r="F417" s="176"/>
      <c r="G417" s="176"/>
      <c r="H417" s="176"/>
      <c r="I417" s="176"/>
      <c r="J417" s="176"/>
      <c r="K417" s="177" t="s">
        <v>174</v>
      </c>
      <c r="L417" s="177"/>
    </row>
    <row r="418" spans="1:12">
      <c r="A418" s="175"/>
      <c r="B418" s="116"/>
      <c r="C418" s="116"/>
      <c r="D418" s="116"/>
      <c r="E418" s="116"/>
      <c r="F418" s="116"/>
      <c r="G418" s="116"/>
      <c r="H418" s="116"/>
      <c r="I418" s="116"/>
      <c r="J418" s="116"/>
      <c r="K418" s="115"/>
      <c r="L418" s="115"/>
    </row>
    <row r="419" spans="1:12" ht="13.5" thickBot="1">
      <c r="A419" s="175"/>
      <c r="B419" s="116"/>
      <c r="C419" s="116"/>
      <c r="D419" s="116"/>
      <c r="E419" s="116"/>
      <c r="F419" s="116"/>
      <c r="G419" s="116"/>
      <c r="H419" s="116"/>
      <c r="I419" s="116"/>
      <c r="J419" s="116"/>
      <c r="K419" s="115"/>
      <c r="L419" s="115"/>
    </row>
    <row r="420" spans="1:12">
      <c r="A420" s="175"/>
      <c r="B420" s="114" t="s">
        <v>173</v>
      </c>
      <c r="C420" s="113" t="s">
        <v>172</v>
      </c>
      <c r="D420" s="112" t="s">
        <v>171</v>
      </c>
      <c r="E420" s="111" t="s">
        <v>170</v>
      </c>
      <c r="F420" s="111" t="s">
        <v>169</v>
      </c>
      <c r="G420" s="111" t="s">
        <v>168</v>
      </c>
      <c r="H420" s="111" t="s">
        <v>167</v>
      </c>
      <c r="I420" s="111" t="s">
        <v>166</v>
      </c>
      <c r="J420" s="111" t="s">
        <v>62</v>
      </c>
      <c r="K420" s="111" t="s">
        <v>31</v>
      </c>
      <c r="L420" s="110" t="s">
        <v>165</v>
      </c>
    </row>
    <row r="421" spans="1:12" ht="13.5" thickBot="1">
      <c r="A421" s="175"/>
      <c r="B421" s="109"/>
      <c r="C421" s="108"/>
      <c r="D421" s="107"/>
      <c r="E421" s="106"/>
      <c r="F421" s="106"/>
      <c r="G421" s="106"/>
      <c r="H421" s="106"/>
      <c r="I421" s="105" t="s">
        <v>277</v>
      </c>
      <c r="J421" s="105" t="s">
        <v>254</v>
      </c>
      <c r="K421" s="105" t="s">
        <v>276</v>
      </c>
      <c r="L421" s="104"/>
    </row>
    <row r="422" spans="1:12" ht="13.5" thickTop="1">
      <c r="A422" s="175"/>
      <c r="B422" s="98" t="s">
        <v>164</v>
      </c>
      <c r="C422" s="95">
        <v>0</v>
      </c>
      <c r="D422" s="94">
        <v>0</v>
      </c>
      <c r="E422" s="93">
        <f t="shared" ref="E422:E423" si="88">D422*495</f>
        <v>0</v>
      </c>
      <c r="F422" s="97">
        <v>0</v>
      </c>
      <c r="G422" s="97">
        <v>0</v>
      </c>
      <c r="H422" s="97">
        <v>0</v>
      </c>
      <c r="I422" s="91">
        <f t="shared" ref="I422:I424" si="89">243.53*C422</f>
        <v>0</v>
      </c>
      <c r="J422" s="91">
        <f t="shared" ref="J422:J424" si="90">96*C422</f>
        <v>0</v>
      </c>
      <c r="K422" s="91">
        <f t="shared" ref="K422:K424" si="91">93.5*C422</f>
        <v>0</v>
      </c>
      <c r="L422" s="90">
        <f t="shared" ref="L422:L425" si="92">SUM(E422:K422)</f>
        <v>0</v>
      </c>
    </row>
    <row r="423" spans="1:12">
      <c r="A423" s="175"/>
      <c r="B423" s="98" t="s">
        <v>163</v>
      </c>
      <c r="C423" s="95">
        <v>0</v>
      </c>
      <c r="D423" s="94">
        <v>0</v>
      </c>
      <c r="E423" s="93">
        <f t="shared" si="88"/>
        <v>0</v>
      </c>
      <c r="F423" s="97">
        <v>0</v>
      </c>
      <c r="G423" s="97">
        <v>0</v>
      </c>
      <c r="H423" s="97">
        <v>0</v>
      </c>
      <c r="I423" s="91">
        <f t="shared" si="89"/>
        <v>0</v>
      </c>
      <c r="J423" s="91">
        <f t="shared" si="90"/>
        <v>0</v>
      </c>
      <c r="K423" s="91">
        <f t="shared" si="91"/>
        <v>0</v>
      </c>
      <c r="L423" s="90">
        <f t="shared" si="92"/>
        <v>0</v>
      </c>
    </row>
    <row r="424" spans="1:12">
      <c r="A424" s="175"/>
      <c r="B424" s="98" t="s">
        <v>162</v>
      </c>
      <c r="C424" s="95">
        <v>0</v>
      </c>
      <c r="D424" s="94">
        <v>0</v>
      </c>
      <c r="E424" s="93">
        <f>D424*425</f>
        <v>0</v>
      </c>
      <c r="F424" s="97">
        <v>0</v>
      </c>
      <c r="G424" s="97">
        <v>0</v>
      </c>
      <c r="H424" s="97">
        <v>0</v>
      </c>
      <c r="I424" s="91">
        <f t="shared" si="89"/>
        <v>0</v>
      </c>
      <c r="J424" s="91">
        <f t="shared" si="90"/>
        <v>0</v>
      </c>
      <c r="K424" s="91">
        <f t="shared" si="91"/>
        <v>0</v>
      </c>
      <c r="L424" s="90">
        <f t="shared" si="92"/>
        <v>0</v>
      </c>
    </row>
    <row r="425" spans="1:12">
      <c r="A425" s="175"/>
      <c r="B425" s="96" t="s">
        <v>161</v>
      </c>
      <c r="C425" s="95">
        <v>3</v>
      </c>
      <c r="D425" s="94">
        <v>2</v>
      </c>
      <c r="E425" s="93">
        <f>D425*425</f>
        <v>850</v>
      </c>
      <c r="F425" s="97">
        <v>0</v>
      </c>
      <c r="G425" s="97">
        <v>0</v>
      </c>
      <c r="H425" s="97">
        <v>0</v>
      </c>
      <c r="I425" s="91">
        <v>111.15</v>
      </c>
      <c r="J425" s="91">
        <v>276</v>
      </c>
      <c r="K425" s="91">
        <v>308.25</v>
      </c>
      <c r="L425" s="90">
        <f t="shared" si="92"/>
        <v>1545.4</v>
      </c>
    </row>
    <row r="426" spans="1:12">
      <c r="B426" s="96" t="s">
        <v>160</v>
      </c>
      <c r="C426" s="95">
        <v>0</v>
      </c>
      <c r="D426" s="94">
        <v>0</v>
      </c>
      <c r="E426" s="93">
        <f t="shared" ref="E426:E433" si="93">D426*495</f>
        <v>0</v>
      </c>
      <c r="F426" s="97">
        <v>0</v>
      </c>
      <c r="G426" s="97">
        <v>0</v>
      </c>
      <c r="H426" s="97">
        <v>0</v>
      </c>
      <c r="I426" s="91">
        <f t="shared" ref="I426:I427" si="94">243.53*C426</f>
        <v>0</v>
      </c>
      <c r="J426" s="91">
        <f t="shared" ref="J426:J427" si="95">96*C426</f>
        <v>0</v>
      </c>
      <c r="K426" s="91">
        <f t="shared" ref="K426:K427" si="96">93.5*C426</f>
        <v>0</v>
      </c>
      <c r="L426" s="90">
        <f t="shared" ref="L426:L437" si="97">SUM(E426:K426)</f>
        <v>0</v>
      </c>
    </row>
    <row r="427" spans="1:12">
      <c r="B427" s="96" t="s">
        <v>159</v>
      </c>
      <c r="C427" s="95">
        <v>0</v>
      </c>
      <c r="D427" s="94">
        <v>0</v>
      </c>
      <c r="E427" s="93">
        <f t="shared" si="93"/>
        <v>0</v>
      </c>
      <c r="F427" s="97">
        <v>0</v>
      </c>
      <c r="G427" s="97">
        <v>0</v>
      </c>
      <c r="H427" s="97">
        <v>0</v>
      </c>
      <c r="I427" s="91">
        <f t="shared" si="94"/>
        <v>0</v>
      </c>
      <c r="J427" s="91">
        <f t="shared" si="95"/>
        <v>0</v>
      </c>
      <c r="K427" s="91">
        <f t="shared" si="96"/>
        <v>0</v>
      </c>
      <c r="L427" s="90">
        <f t="shared" si="97"/>
        <v>0</v>
      </c>
    </row>
    <row r="428" spans="1:12">
      <c r="B428" s="98" t="s">
        <v>158</v>
      </c>
      <c r="C428" s="95">
        <v>10</v>
      </c>
      <c r="D428" s="94">
        <v>10</v>
      </c>
      <c r="E428" s="93">
        <f t="shared" si="93"/>
        <v>4950</v>
      </c>
      <c r="F428" s="97">
        <v>0</v>
      </c>
      <c r="G428" s="97">
        <v>0</v>
      </c>
      <c r="H428" s="97">
        <v>0</v>
      </c>
      <c r="I428" s="91">
        <v>370.5</v>
      </c>
      <c r="J428" s="91">
        <v>920</v>
      </c>
      <c r="K428" s="91">
        <v>1027.5</v>
      </c>
      <c r="L428" s="90">
        <f t="shared" si="97"/>
        <v>7268</v>
      </c>
    </row>
    <row r="429" spans="1:12">
      <c r="B429" s="98" t="s">
        <v>157</v>
      </c>
      <c r="C429" s="95">
        <v>30</v>
      </c>
      <c r="D429" s="94">
        <v>24</v>
      </c>
      <c r="E429" s="93">
        <f t="shared" si="93"/>
        <v>11880</v>
      </c>
      <c r="F429" s="97">
        <v>0</v>
      </c>
      <c r="G429" s="97">
        <v>0</v>
      </c>
      <c r="H429" s="97">
        <v>0</v>
      </c>
      <c r="I429" s="91">
        <v>1111.5</v>
      </c>
      <c r="J429" s="91">
        <v>2760</v>
      </c>
      <c r="K429" s="91">
        <v>3082.5</v>
      </c>
      <c r="L429" s="90">
        <f t="shared" si="97"/>
        <v>18834</v>
      </c>
    </row>
    <row r="430" spans="1:12">
      <c r="B430" s="98" t="s">
        <v>236</v>
      </c>
      <c r="C430" s="95">
        <v>0</v>
      </c>
      <c r="D430" s="94">
        <v>0</v>
      </c>
      <c r="E430" s="93">
        <f t="shared" si="93"/>
        <v>0</v>
      </c>
      <c r="F430" s="97">
        <v>0</v>
      </c>
      <c r="G430" s="93">
        <v>0</v>
      </c>
      <c r="H430" s="97">
        <v>0</v>
      </c>
      <c r="I430" s="91">
        <f t="shared" ref="I430" si="98">243.53*C430</f>
        <v>0</v>
      </c>
      <c r="J430" s="91">
        <f t="shared" ref="J430" si="99">96*C430</f>
        <v>0</v>
      </c>
      <c r="K430" s="91">
        <f t="shared" ref="K430" si="100">93.5*C430</f>
        <v>0</v>
      </c>
      <c r="L430" s="90">
        <f t="shared" ref="L430:L433" si="101">SUM(E430:K430)</f>
        <v>0</v>
      </c>
    </row>
    <row r="431" spans="1:12">
      <c r="B431" s="98" t="s">
        <v>237</v>
      </c>
      <c r="C431" s="95">
        <v>17</v>
      </c>
      <c r="D431" s="94">
        <v>17</v>
      </c>
      <c r="E431" s="93">
        <f t="shared" si="93"/>
        <v>8415</v>
      </c>
      <c r="F431" s="97">
        <v>0</v>
      </c>
      <c r="G431" s="93">
        <v>0</v>
      </c>
      <c r="H431" s="97">
        <v>0</v>
      </c>
      <c r="I431" s="91">
        <v>637.5</v>
      </c>
      <c r="J431" s="91">
        <v>1564</v>
      </c>
      <c r="K431" s="91">
        <v>1746.75</v>
      </c>
      <c r="L431" s="90">
        <f t="shared" si="101"/>
        <v>12363.25</v>
      </c>
    </row>
    <row r="432" spans="1:12">
      <c r="B432" s="98" t="s">
        <v>238</v>
      </c>
      <c r="C432" s="95">
        <v>0</v>
      </c>
      <c r="D432" s="94">
        <v>0</v>
      </c>
      <c r="E432" s="93">
        <f t="shared" si="93"/>
        <v>0</v>
      </c>
      <c r="F432" s="97">
        <v>0</v>
      </c>
      <c r="G432" s="93">
        <v>0</v>
      </c>
      <c r="H432" s="97">
        <v>0</v>
      </c>
      <c r="I432" s="91">
        <f t="shared" ref="I432" si="102">243.53*C432</f>
        <v>0</v>
      </c>
      <c r="J432" s="91">
        <f t="shared" ref="J432" si="103">96*C432</f>
        <v>0</v>
      </c>
      <c r="K432" s="91">
        <f t="shared" ref="K432" si="104">93.5*C432</f>
        <v>0</v>
      </c>
      <c r="L432" s="90">
        <f t="shared" si="101"/>
        <v>0</v>
      </c>
    </row>
    <row r="433" spans="2:12">
      <c r="B433" s="98" t="s">
        <v>239</v>
      </c>
      <c r="C433" s="95">
        <v>11</v>
      </c>
      <c r="D433" s="94">
        <v>11</v>
      </c>
      <c r="E433" s="93">
        <f t="shared" si="93"/>
        <v>5445</v>
      </c>
      <c r="F433" s="97">
        <v>0</v>
      </c>
      <c r="G433" s="93">
        <v>0</v>
      </c>
      <c r="H433" s="97">
        <v>0</v>
      </c>
      <c r="I433" s="91">
        <v>407.55</v>
      </c>
      <c r="J433" s="91">
        <v>1012</v>
      </c>
      <c r="K433" s="91">
        <v>1130.25</v>
      </c>
      <c r="L433" s="90">
        <f t="shared" si="101"/>
        <v>7994.8</v>
      </c>
    </row>
    <row r="434" spans="2:12">
      <c r="B434" s="98" t="s">
        <v>156</v>
      </c>
      <c r="C434" s="95">
        <v>29</v>
      </c>
      <c r="D434" s="94">
        <v>29</v>
      </c>
      <c r="E434" s="93">
        <f>D434*425</f>
        <v>12325</v>
      </c>
      <c r="F434" s="97">
        <v>0</v>
      </c>
      <c r="G434" s="97">
        <v>0</v>
      </c>
      <c r="H434" s="97">
        <v>0</v>
      </c>
      <c r="I434" s="91">
        <v>1074.45</v>
      </c>
      <c r="J434" s="91">
        <v>2668</v>
      </c>
      <c r="K434" s="91">
        <v>2979.75</v>
      </c>
      <c r="L434" s="90">
        <f t="shared" si="97"/>
        <v>19047.2</v>
      </c>
    </row>
    <row r="435" spans="2:12">
      <c r="B435" s="96" t="s">
        <v>155</v>
      </c>
      <c r="C435" s="95">
        <v>36</v>
      </c>
      <c r="D435" s="94">
        <v>24</v>
      </c>
      <c r="E435" s="93">
        <f>D435*425</f>
        <v>10200</v>
      </c>
      <c r="F435" s="97">
        <v>0</v>
      </c>
      <c r="G435" s="97">
        <v>0</v>
      </c>
      <c r="H435" s="97">
        <v>0</v>
      </c>
      <c r="I435" s="91">
        <v>1333.8</v>
      </c>
      <c r="J435" s="91">
        <v>3312</v>
      </c>
      <c r="K435" s="91">
        <v>3699</v>
      </c>
      <c r="L435" s="90">
        <f t="shared" si="97"/>
        <v>18544.8</v>
      </c>
    </row>
    <row r="436" spans="2:12">
      <c r="B436" s="96" t="s">
        <v>154</v>
      </c>
      <c r="C436" s="95">
        <v>0</v>
      </c>
      <c r="D436" s="94">
        <v>0</v>
      </c>
      <c r="E436" s="93">
        <f>D436*495</f>
        <v>0</v>
      </c>
      <c r="F436" s="97">
        <v>0</v>
      </c>
      <c r="G436" s="97">
        <v>0</v>
      </c>
      <c r="H436" s="97">
        <v>0</v>
      </c>
      <c r="I436" s="91">
        <f t="shared" ref="I436" si="105">243.53*C436</f>
        <v>0</v>
      </c>
      <c r="J436" s="91">
        <f t="shared" ref="J436" si="106">96*C436</f>
        <v>0</v>
      </c>
      <c r="K436" s="91">
        <f t="shared" ref="K436" si="107">93.5*C436</f>
        <v>0</v>
      </c>
      <c r="L436" s="90">
        <f t="shared" si="97"/>
        <v>0</v>
      </c>
    </row>
    <row r="437" spans="2:12" ht="13.5" thickBot="1">
      <c r="B437" s="96" t="s">
        <v>153</v>
      </c>
      <c r="C437" s="95">
        <v>14</v>
      </c>
      <c r="D437" s="94">
        <v>14</v>
      </c>
      <c r="E437" s="93">
        <f>D437*495</f>
        <v>6930</v>
      </c>
      <c r="F437" s="92">
        <v>0</v>
      </c>
      <c r="G437" s="92">
        <v>0</v>
      </c>
      <c r="H437" s="92">
        <v>0</v>
      </c>
      <c r="I437" s="91">
        <v>518.70000000000005</v>
      </c>
      <c r="J437" s="91">
        <v>1288</v>
      </c>
      <c r="K437" s="91">
        <v>1438.5</v>
      </c>
      <c r="L437" s="90">
        <f t="shared" si="97"/>
        <v>10175.200000000001</v>
      </c>
    </row>
  </sheetData>
  <mergeCells count="58">
    <mergeCell ref="B1:J1"/>
    <mergeCell ref="B2:J2"/>
    <mergeCell ref="K2:L2"/>
    <mergeCell ref="A33:A59"/>
    <mergeCell ref="B61:J61"/>
    <mergeCell ref="K61:L61"/>
    <mergeCell ref="A3:A30"/>
    <mergeCell ref="B32:J32"/>
    <mergeCell ref="B90:J90"/>
    <mergeCell ref="K90:L90"/>
    <mergeCell ref="K32:L32"/>
    <mergeCell ref="A62:A88"/>
    <mergeCell ref="B89:J89"/>
    <mergeCell ref="A201:A216"/>
    <mergeCell ref="B202:J202"/>
    <mergeCell ref="K202:L202"/>
    <mergeCell ref="A93:A118"/>
    <mergeCell ref="B120:J120"/>
    <mergeCell ref="K120:L120"/>
    <mergeCell ref="A121:A147"/>
    <mergeCell ref="B149:J149"/>
    <mergeCell ref="K149:L149"/>
    <mergeCell ref="A150:A176"/>
    <mergeCell ref="B178:J178"/>
    <mergeCell ref="B179:J179"/>
    <mergeCell ref="K179:L179"/>
    <mergeCell ref="A180:A198"/>
    <mergeCell ref="A219:A234"/>
    <mergeCell ref="B222:J222"/>
    <mergeCell ref="K222:L222"/>
    <mergeCell ref="A240:A254"/>
    <mergeCell ref="B241:J241"/>
    <mergeCell ref="B243:J243"/>
    <mergeCell ref="K243:L243"/>
    <mergeCell ref="A258:A274"/>
    <mergeCell ref="B266:J266"/>
    <mergeCell ref="K266:L266"/>
    <mergeCell ref="A277:A292"/>
    <mergeCell ref="B286:J286"/>
    <mergeCell ref="K286:L286"/>
    <mergeCell ref="A299:A314"/>
    <mergeCell ref="B308:J308"/>
    <mergeCell ref="K308:L308"/>
    <mergeCell ref="A317:A334"/>
    <mergeCell ref="B328:J328"/>
    <mergeCell ref="K328:L328"/>
    <mergeCell ref="A339:A358"/>
    <mergeCell ref="B348:J348"/>
    <mergeCell ref="K348:L348"/>
    <mergeCell ref="A363:A378"/>
    <mergeCell ref="B372:J372"/>
    <mergeCell ref="K372:L372"/>
    <mergeCell ref="A383:A403"/>
    <mergeCell ref="B392:J392"/>
    <mergeCell ref="K392:L392"/>
    <mergeCell ref="A408:A425"/>
    <mergeCell ref="B417:J417"/>
    <mergeCell ref="K417:L417"/>
  </mergeCells>
  <pageMargins left="0.38" right="0.38" top="0.65" bottom="0.5" header="0.39" footer="0.5"/>
  <pageSetup scale="70" orientation="landscape" r:id="rId1"/>
  <headerFooter alignWithMargins="0">
    <oddHeader>&amp;L&amp;9Create Date: 3/25/2014
Revised Date: &amp;C&amp;"Arial,Bold"2014-2015 COST OF ATTENDANCE PER PROGRAM</oddHeader>
  </headerFooter>
  <rowBreaks count="2" manualBreakCount="2">
    <brk id="60" max="16383" man="1"/>
    <brk id="176" max="16383" man="1"/>
  </rowBreaks>
</worksheet>
</file>

<file path=xl/worksheets/sheet2.xml><?xml version="1.0" encoding="utf-8"?>
<worksheet xmlns="http://schemas.openxmlformats.org/spreadsheetml/2006/main" xmlns:r="http://schemas.openxmlformats.org/officeDocument/2006/relationships">
  <dimension ref="A1:F135"/>
  <sheetViews>
    <sheetView topLeftCell="A73" workbookViewId="0">
      <selection activeCell="D65" sqref="D65"/>
    </sheetView>
  </sheetViews>
  <sheetFormatPr defaultRowHeight="15"/>
  <cols>
    <col min="1" max="1" width="29.7109375" customWidth="1"/>
    <col min="2" max="2" width="22" customWidth="1"/>
    <col min="3" max="3" width="15.7109375" bestFit="1" customWidth="1"/>
    <col min="4" max="4" width="21.7109375" bestFit="1" customWidth="1"/>
  </cols>
  <sheetData>
    <row r="1" spans="1:5" ht="15.75">
      <c r="A1" s="181" t="s">
        <v>265</v>
      </c>
      <c r="B1" s="181"/>
      <c r="C1" s="181"/>
      <c r="D1" s="181"/>
    </row>
    <row r="2" spans="1:5" ht="15.75">
      <c r="A2" s="31"/>
    </row>
    <row r="3" spans="1:5" ht="15.75">
      <c r="A3" s="182" t="s">
        <v>18</v>
      </c>
      <c r="B3" s="182"/>
      <c r="C3" s="182"/>
      <c r="D3" s="182"/>
    </row>
    <row r="4" spans="1:5" ht="16.5" thickBot="1">
      <c r="A4" s="32"/>
    </row>
    <row r="5" spans="1:5" ht="32.25" thickBot="1">
      <c r="A5" s="33" t="s">
        <v>19</v>
      </c>
      <c r="B5" s="34" t="s">
        <v>20</v>
      </c>
      <c r="C5" s="34" t="s">
        <v>21</v>
      </c>
      <c r="D5" s="34" t="s">
        <v>22</v>
      </c>
    </row>
    <row r="6" spans="1:5" ht="32.25" thickBot="1">
      <c r="A6" s="35" t="s">
        <v>23</v>
      </c>
      <c r="B6" s="36" t="s">
        <v>24</v>
      </c>
      <c r="C6" s="36" t="s">
        <v>25</v>
      </c>
      <c r="D6" s="36" t="s">
        <v>25</v>
      </c>
    </row>
    <row r="7" spans="1:5" ht="32.25" thickBot="1">
      <c r="A7" s="82" t="s">
        <v>26</v>
      </c>
      <c r="B7" s="36" t="s">
        <v>24</v>
      </c>
      <c r="C7" s="83" t="s">
        <v>25</v>
      </c>
      <c r="D7" s="83" t="s">
        <v>25</v>
      </c>
      <c r="E7" s="39"/>
    </row>
    <row r="8" spans="1:5" ht="32.25" thickBot="1">
      <c r="A8" s="82" t="s">
        <v>27</v>
      </c>
      <c r="B8" s="36" t="s">
        <v>24</v>
      </c>
      <c r="C8" s="83" t="s">
        <v>25</v>
      </c>
      <c r="D8" s="83" t="s">
        <v>25</v>
      </c>
      <c r="E8" s="39"/>
    </row>
    <row r="9" spans="1:5" ht="16.5" thickBot="1">
      <c r="A9" s="37" t="s">
        <v>28</v>
      </c>
      <c r="B9" s="36" t="s">
        <v>24</v>
      </c>
      <c r="C9" s="38"/>
      <c r="D9" s="38"/>
      <c r="E9" s="39" t="s">
        <v>264</v>
      </c>
    </row>
    <row r="10" spans="1:5" ht="16.5" thickBot="1">
      <c r="A10" s="37" t="s">
        <v>29</v>
      </c>
      <c r="B10" s="36" t="s">
        <v>24</v>
      </c>
      <c r="C10" s="38"/>
      <c r="D10" s="38"/>
      <c r="E10" s="39" t="s">
        <v>256</v>
      </c>
    </row>
    <row r="11" spans="1:5" ht="16.5" thickBot="1">
      <c r="A11" s="82" t="s">
        <v>30</v>
      </c>
      <c r="B11" s="36" t="s">
        <v>24</v>
      </c>
      <c r="C11" s="83" t="s">
        <v>24</v>
      </c>
      <c r="D11" s="83" t="s">
        <v>24</v>
      </c>
      <c r="E11" s="39"/>
    </row>
    <row r="12" spans="1:5" ht="16.5" thickBot="1">
      <c r="A12" s="37" t="s">
        <v>31</v>
      </c>
      <c r="B12" s="36" t="s">
        <v>24</v>
      </c>
      <c r="C12" s="38"/>
      <c r="D12" s="38"/>
      <c r="E12" s="39" t="s">
        <v>263</v>
      </c>
    </row>
    <row r="13" spans="1:5" ht="16.5" thickBot="1">
      <c r="A13" s="40" t="s">
        <v>32</v>
      </c>
      <c r="B13" s="41"/>
      <c r="C13" s="41"/>
      <c r="D13" s="41"/>
      <c r="E13" s="42"/>
    </row>
    <row r="14" spans="1:5" ht="16.5" thickBot="1">
      <c r="A14" s="82" t="s">
        <v>33</v>
      </c>
      <c r="B14" s="84" t="s">
        <v>24</v>
      </c>
      <c r="C14" s="83" t="s">
        <v>24</v>
      </c>
      <c r="D14" s="83" t="s">
        <v>24</v>
      </c>
      <c r="E14" s="39"/>
    </row>
    <row r="15" spans="1:5" ht="48" thickBot="1">
      <c r="A15" s="82" t="s">
        <v>34</v>
      </c>
      <c r="B15" s="84" t="s">
        <v>24</v>
      </c>
      <c r="C15" s="83" t="s">
        <v>35</v>
      </c>
      <c r="D15" s="83" t="s">
        <v>35</v>
      </c>
      <c r="E15" s="39"/>
    </row>
    <row r="16" spans="1:5" ht="16.5" thickBot="1">
      <c r="A16" s="82" t="s">
        <v>36</v>
      </c>
      <c r="B16" s="84" t="s">
        <v>24</v>
      </c>
      <c r="C16" s="83" t="s">
        <v>24</v>
      </c>
      <c r="D16" s="83" t="s">
        <v>24</v>
      </c>
      <c r="E16" s="39"/>
    </row>
    <row r="17" spans="1:5" ht="16.5" thickBot="1">
      <c r="A17" s="82" t="s">
        <v>37</v>
      </c>
      <c r="B17" s="84" t="s">
        <v>24</v>
      </c>
      <c r="C17" s="83" t="s">
        <v>24</v>
      </c>
      <c r="D17" s="83" t="s">
        <v>24</v>
      </c>
      <c r="E17" s="39"/>
    </row>
    <row r="18" spans="1:5" ht="16.5" thickBot="1">
      <c r="A18" s="82" t="s">
        <v>38</v>
      </c>
      <c r="B18" s="84" t="s">
        <v>24</v>
      </c>
      <c r="C18" s="83">
        <v>0</v>
      </c>
      <c r="D18" s="83">
        <v>0</v>
      </c>
      <c r="E18" s="39"/>
    </row>
    <row r="19" spans="1:5" ht="16.5" thickBot="1">
      <c r="A19" s="40" t="s">
        <v>32</v>
      </c>
      <c r="B19" s="41"/>
      <c r="C19" s="41"/>
      <c r="D19" s="41"/>
    </row>
    <row r="20" spans="1:5" ht="32.25" thickBot="1">
      <c r="A20" s="82" t="s">
        <v>39</v>
      </c>
      <c r="B20" s="84" t="s">
        <v>24</v>
      </c>
      <c r="C20" s="83">
        <v>0</v>
      </c>
      <c r="D20" s="83">
        <v>0</v>
      </c>
      <c r="E20" s="39"/>
    </row>
    <row r="21" spans="1:5" ht="142.5" thickBot="1">
      <c r="A21" s="82" t="s">
        <v>40</v>
      </c>
      <c r="B21" s="84" t="s">
        <v>24</v>
      </c>
      <c r="C21" s="83" t="s">
        <v>41</v>
      </c>
      <c r="D21" s="83" t="s">
        <v>41</v>
      </c>
      <c r="E21" s="39"/>
    </row>
    <row r="22" spans="1:5" ht="16.5" thickBot="1">
      <c r="A22" s="40" t="s">
        <v>42</v>
      </c>
      <c r="B22" s="41"/>
      <c r="C22" s="41"/>
      <c r="D22" s="41"/>
    </row>
    <row r="23" spans="1:5" ht="16.5" thickBot="1">
      <c r="A23" s="183" t="s">
        <v>43</v>
      </c>
      <c r="B23" s="184"/>
      <c r="C23" s="185"/>
    </row>
    <row r="24" spans="1:5" ht="16.5" thickBot="1">
      <c r="A24" s="40" t="s">
        <v>44</v>
      </c>
      <c r="B24" s="186" t="s">
        <v>45</v>
      </c>
      <c r="C24" s="187"/>
    </row>
    <row r="25" spans="1:5">
      <c r="A25" s="188" t="s">
        <v>46</v>
      </c>
      <c r="B25" s="190" t="s">
        <v>47</v>
      </c>
      <c r="C25" s="191"/>
    </row>
    <row r="26" spans="1:5" ht="15.75" thickBot="1">
      <c r="A26" s="189"/>
      <c r="B26" s="192" t="s">
        <v>48</v>
      </c>
      <c r="C26" s="193"/>
    </row>
    <row r="27" spans="1:5">
      <c r="A27" s="188" t="s">
        <v>27</v>
      </c>
      <c r="B27" s="195" t="s">
        <v>49</v>
      </c>
      <c r="C27" s="191"/>
    </row>
    <row r="28" spans="1:5">
      <c r="A28" s="194"/>
      <c r="B28" s="196" t="s">
        <v>50</v>
      </c>
      <c r="C28" s="197"/>
    </row>
    <row r="29" spans="1:5" ht="15.75" thickBot="1">
      <c r="A29" s="189"/>
      <c r="B29" s="198" t="s">
        <v>51</v>
      </c>
      <c r="C29" s="199"/>
    </row>
    <row r="30" spans="1:5">
      <c r="A30" s="188" t="s">
        <v>28</v>
      </c>
      <c r="B30" s="195" t="s">
        <v>52</v>
      </c>
      <c r="C30" s="191"/>
    </row>
    <row r="31" spans="1:5">
      <c r="A31" s="194"/>
      <c r="B31" s="196" t="s">
        <v>53</v>
      </c>
      <c r="C31" s="197"/>
    </row>
    <row r="32" spans="1:5">
      <c r="A32" s="194"/>
      <c r="B32" s="196" t="s">
        <v>54</v>
      </c>
      <c r="C32" s="197"/>
    </row>
    <row r="33" spans="1:4">
      <c r="A33" s="194"/>
      <c r="B33" s="196" t="s">
        <v>55</v>
      </c>
      <c r="C33" s="197"/>
    </row>
    <row r="34" spans="1:4">
      <c r="A34" s="194"/>
      <c r="B34" s="196" t="s">
        <v>56</v>
      </c>
      <c r="C34" s="197"/>
    </row>
    <row r="35" spans="1:4">
      <c r="A35" s="194"/>
      <c r="B35" s="196" t="s">
        <v>57</v>
      </c>
      <c r="C35" s="197"/>
    </row>
    <row r="36" spans="1:4">
      <c r="A36" s="194"/>
      <c r="B36" s="196" t="s">
        <v>58</v>
      </c>
      <c r="C36" s="197"/>
    </row>
    <row r="37" spans="1:4">
      <c r="A37" s="194"/>
      <c r="B37" s="196" t="s">
        <v>59</v>
      </c>
      <c r="C37" s="197"/>
    </row>
    <row r="38" spans="1:4">
      <c r="A38" s="194"/>
      <c r="B38" s="196" t="s">
        <v>60</v>
      </c>
      <c r="C38" s="197"/>
    </row>
    <row r="39" spans="1:4" ht="15.75" thickBot="1">
      <c r="A39" s="189"/>
      <c r="B39" s="198" t="s">
        <v>61</v>
      </c>
      <c r="C39" s="199"/>
    </row>
    <row r="40" spans="1:4">
      <c r="A40" s="188" t="s">
        <v>62</v>
      </c>
      <c r="B40" s="195" t="s">
        <v>63</v>
      </c>
      <c r="C40" s="191"/>
      <c r="D40" s="43"/>
    </row>
    <row r="41" spans="1:4" ht="15.75" thickBot="1">
      <c r="A41" s="189"/>
      <c r="B41" s="198" t="s">
        <v>64</v>
      </c>
      <c r="C41" s="199"/>
    </row>
    <row r="42" spans="1:4">
      <c r="A42" s="188" t="s">
        <v>31</v>
      </c>
      <c r="B42" s="195" t="s">
        <v>65</v>
      </c>
      <c r="C42" s="191"/>
    </row>
    <row r="43" spans="1:4">
      <c r="A43" s="194"/>
      <c r="B43" s="196" t="s">
        <v>66</v>
      </c>
      <c r="C43" s="197"/>
    </row>
    <row r="44" spans="1:4">
      <c r="A44" s="194"/>
      <c r="B44" s="196" t="s">
        <v>57</v>
      </c>
      <c r="C44" s="197"/>
    </row>
    <row r="45" spans="1:4" ht="15.75" thickBot="1">
      <c r="A45" s="189"/>
      <c r="B45" s="198" t="s">
        <v>58</v>
      </c>
      <c r="C45" s="199"/>
    </row>
    <row r="46" spans="1:4">
      <c r="A46" s="188" t="s">
        <v>34</v>
      </c>
      <c r="B46" s="195" t="s">
        <v>67</v>
      </c>
      <c r="C46" s="191"/>
    </row>
    <row r="47" spans="1:4">
      <c r="A47" s="194"/>
      <c r="B47" s="196" t="s">
        <v>68</v>
      </c>
      <c r="C47" s="197"/>
    </row>
    <row r="48" spans="1:4" ht="15.75" thickBot="1">
      <c r="A48" s="189"/>
      <c r="B48" s="198" t="s">
        <v>69</v>
      </c>
      <c r="C48" s="199"/>
    </row>
    <row r="49" spans="1:5">
      <c r="A49" s="188" t="s">
        <v>36</v>
      </c>
      <c r="B49" s="195" t="s">
        <v>70</v>
      </c>
      <c r="C49" s="191"/>
    </row>
    <row r="50" spans="1:5">
      <c r="A50" s="194"/>
      <c r="B50" s="196" t="s">
        <v>71</v>
      </c>
      <c r="C50" s="197"/>
    </row>
    <row r="51" spans="1:5">
      <c r="A51" s="194"/>
      <c r="B51" s="196" t="s">
        <v>72</v>
      </c>
      <c r="C51" s="197"/>
    </row>
    <row r="52" spans="1:5">
      <c r="A52" s="194"/>
      <c r="B52" s="196" t="s">
        <v>65</v>
      </c>
      <c r="C52" s="197"/>
    </row>
    <row r="53" spans="1:5" ht="15.75" thickBot="1">
      <c r="A53" s="189"/>
      <c r="B53" s="198" t="s">
        <v>66</v>
      </c>
      <c r="C53" s="199"/>
    </row>
    <row r="54" spans="1:5">
      <c r="A54" s="188" t="s">
        <v>37</v>
      </c>
      <c r="B54" s="195" t="s">
        <v>73</v>
      </c>
      <c r="C54" s="191"/>
    </row>
    <row r="55" spans="1:5" ht="15.75" thickBot="1">
      <c r="A55" s="189"/>
      <c r="B55" s="198" t="s">
        <v>58</v>
      </c>
      <c r="C55" s="199"/>
    </row>
    <row r="56" spans="1:5">
      <c r="A56" s="188" t="s">
        <v>74</v>
      </c>
      <c r="B56" s="195" t="s">
        <v>75</v>
      </c>
      <c r="C56" s="191"/>
    </row>
    <row r="57" spans="1:5">
      <c r="A57" s="194"/>
      <c r="B57" s="196" t="s">
        <v>76</v>
      </c>
      <c r="C57" s="197"/>
    </row>
    <row r="58" spans="1:5">
      <c r="A58" s="194"/>
      <c r="B58" s="196" t="s">
        <v>77</v>
      </c>
      <c r="C58" s="197"/>
    </row>
    <row r="59" spans="1:5" ht="15.75" thickBot="1">
      <c r="A59" s="189"/>
      <c r="B59" s="198" t="s">
        <v>78</v>
      </c>
      <c r="C59" s="199"/>
    </row>
    <row r="60" spans="1:5">
      <c r="A60" s="188" t="s">
        <v>79</v>
      </c>
      <c r="B60" s="195" t="s">
        <v>80</v>
      </c>
      <c r="C60" s="191"/>
    </row>
    <row r="61" spans="1:5" ht="15.75" thickBot="1">
      <c r="A61" s="189"/>
      <c r="B61" s="198" t="s">
        <v>78</v>
      </c>
      <c r="C61" s="199"/>
    </row>
    <row r="62" spans="1:5" ht="16.5" thickBot="1">
      <c r="A62" s="183" t="s">
        <v>81</v>
      </c>
      <c r="B62" s="184"/>
      <c r="C62" s="185"/>
    </row>
    <row r="63" spans="1:5" ht="16.5" thickBot="1">
      <c r="A63" s="40" t="s">
        <v>44</v>
      </c>
      <c r="B63" s="200" t="s">
        <v>45</v>
      </c>
      <c r="C63" s="201"/>
    </row>
    <row r="64" spans="1:5">
      <c r="A64" s="213" t="s">
        <v>259</v>
      </c>
      <c r="B64" s="44" t="s">
        <v>82</v>
      </c>
      <c r="C64" s="45">
        <v>996.2</v>
      </c>
      <c r="D64" s="46" t="s">
        <v>260</v>
      </c>
      <c r="E64" s="47" t="s">
        <v>83</v>
      </c>
    </row>
    <row r="65" spans="1:6">
      <c r="A65" s="214"/>
      <c r="B65" s="216"/>
      <c r="C65" s="217"/>
      <c r="D65" s="46" t="s">
        <v>266</v>
      </c>
      <c r="E65" s="47" t="s">
        <v>83</v>
      </c>
      <c r="F65" s="48" t="s">
        <v>262</v>
      </c>
    </row>
    <row r="66" spans="1:6">
      <c r="A66" s="214"/>
      <c r="B66" s="196" t="s">
        <v>258</v>
      </c>
      <c r="C66" s="197"/>
      <c r="D66" s="49"/>
    </row>
    <row r="67" spans="1:6">
      <c r="A67" s="214"/>
      <c r="B67" s="50" t="s">
        <v>84</v>
      </c>
      <c r="C67" s="51">
        <v>699.8</v>
      </c>
      <c r="D67" s="49"/>
    </row>
    <row r="68" spans="1:6">
      <c r="A68" s="214"/>
      <c r="B68" s="196" t="s">
        <v>85</v>
      </c>
      <c r="C68" s="197"/>
    </row>
    <row r="69" spans="1:6">
      <c r="A69" s="214"/>
      <c r="B69" s="218" t="s">
        <v>257</v>
      </c>
      <c r="C69" s="219"/>
    </row>
    <row r="70" spans="1:6">
      <c r="A70" s="214"/>
      <c r="B70" s="205" t="s">
        <v>86</v>
      </c>
      <c r="C70" s="206"/>
      <c r="D70" s="52"/>
    </row>
    <row r="71" spans="1:6">
      <c r="A71" s="214"/>
      <c r="B71" s="196" t="s">
        <v>261</v>
      </c>
      <c r="C71" s="197"/>
    </row>
    <row r="72" spans="1:6">
      <c r="A72" s="214"/>
      <c r="B72" s="196" t="s">
        <v>87</v>
      </c>
      <c r="C72" s="197"/>
    </row>
    <row r="73" spans="1:6" ht="15.75" thickBot="1">
      <c r="A73" s="215"/>
      <c r="B73" s="198"/>
      <c r="C73" s="199"/>
    </row>
    <row r="74" spans="1:6">
      <c r="A74" s="207" t="s">
        <v>62</v>
      </c>
      <c r="B74" s="209" t="s">
        <v>88</v>
      </c>
      <c r="C74" s="210"/>
      <c r="D74" s="53" t="s">
        <v>254</v>
      </c>
    </row>
    <row r="75" spans="1:6" ht="15.75" thickBot="1">
      <c r="A75" s="208"/>
      <c r="B75" s="211" t="s">
        <v>255</v>
      </c>
      <c r="C75" s="212"/>
      <c r="D75" s="54"/>
    </row>
    <row r="76" spans="1:6">
      <c r="A76" s="55" t="s">
        <v>89</v>
      </c>
      <c r="B76" s="56"/>
      <c r="C76" s="56"/>
      <c r="D76" s="57"/>
    </row>
    <row r="77" spans="1:6" ht="15.75" thickBot="1">
      <c r="A77" s="202" t="s">
        <v>90</v>
      </c>
      <c r="B77" s="203"/>
      <c r="C77" s="203"/>
      <c r="D77" s="204"/>
    </row>
    <row r="78" spans="1:6" ht="32.25" thickBot="1">
      <c r="A78" s="82" t="s">
        <v>31</v>
      </c>
      <c r="B78" s="84" t="s">
        <v>91</v>
      </c>
      <c r="C78" s="83"/>
      <c r="D78" s="83" t="s">
        <v>92</v>
      </c>
      <c r="E78" s="39"/>
    </row>
    <row r="79" spans="1:6" ht="16.5" thickBot="1">
      <c r="A79" s="82"/>
      <c r="B79" s="85" t="s">
        <v>149</v>
      </c>
      <c r="C79" s="83">
        <v>26</v>
      </c>
      <c r="D79" s="83">
        <f>C79/4</f>
        <v>6.5</v>
      </c>
      <c r="E79" s="39"/>
    </row>
    <row r="80" spans="1:6" ht="16.5" thickBot="1">
      <c r="A80" s="82"/>
      <c r="B80" s="85" t="s">
        <v>93</v>
      </c>
      <c r="C80" s="83">
        <f>SUM(C107:C109)</f>
        <v>61</v>
      </c>
      <c r="D80" s="83">
        <f>C80/4</f>
        <v>15.25</v>
      </c>
      <c r="E80" s="39"/>
    </row>
    <row r="81" spans="1:5" ht="16.5" thickBot="1">
      <c r="A81" s="82" t="s">
        <v>94</v>
      </c>
      <c r="B81" s="85" t="s">
        <v>95</v>
      </c>
      <c r="C81" s="83">
        <v>25</v>
      </c>
      <c r="D81" s="83">
        <f t="shared" ref="D81:D90" si="0">C81/4</f>
        <v>6.25</v>
      </c>
      <c r="E81" s="39"/>
    </row>
    <row r="82" spans="1:5" ht="16.5" thickBot="1">
      <c r="A82" s="82"/>
      <c r="B82" s="85" t="s">
        <v>96</v>
      </c>
      <c r="C82" s="83">
        <v>30</v>
      </c>
      <c r="D82" s="83">
        <f t="shared" si="0"/>
        <v>7.5</v>
      </c>
      <c r="E82" s="39"/>
    </row>
    <row r="83" spans="1:5" ht="16.5" thickBot="1">
      <c r="A83" s="82"/>
      <c r="B83" s="85" t="s">
        <v>97</v>
      </c>
      <c r="C83" s="83">
        <f>C105</f>
        <v>90</v>
      </c>
      <c r="D83" s="83">
        <f t="shared" si="0"/>
        <v>22.5</v>
      </c>
      <c r="E83" s="39"/>
    </row>
    <row r="84" spans="1:5" ht="16.5" thickBot="1">
      <c r="A84" s="82"/>
      <c r="B84" s="85" t="s">
        <v>98</v>
      </c>
      <c r="C84" s="83">
        <v>65</v>
      </c>
      <c r="D84" s="83">
        <f t="shared" si="0"/>
        <v>16.25</v>
      </c>
      <c r="E84" s="39"/>
    </row>
    <row r="85" spans="1:5" ht="16.5" thickBot="1">
      <c r="A85" s="82"/>
      <c r="B85" s="85" t="s">
        <v>99</v>
      </c>
      <c r="C85" s="83">
        <v>18</v>
      </c>
      <c r="D85" s="83">
        <f t="shared" si="0"/>
        <v>4.5</v>
      </c>
      <c r="E85" s="39"/>
    </row>
    <row r="86" spans="1:5" ht="16.5" thickBot="1">
      <c r="A86" s="82"/>
      <c r="B86" s="85" t="s">
        <v>151</v>
      </c>
      <c r="C86" s="83">
        <v>45</v>
      </c>
      <c r="D86" s="83">
        <f t="shared" si="0"/>
        <v>11.25</v>
      </c>
      <c r="E86" s="39"/>
    </row>
    <row r="87" spans="1:5" ht="16.5" thickBot="1">
      <c r="A87" s="82"/>
      <c r="B87" s="85" t="s">
        <v>100</v>
      </c>
      <c r="C87" s="83">
        <v>35</v>
      </c>
      <c r="D87" s="83">
        <f t="shared" si="0"/>
        <v>8.75</v>
      </c>
      <c r="E87" s="39"/>
    </row>
    <row r="88" spans="1:5" ht="28.5" thickBot="1">
      <c r="A88" s="82"/>
      <c r="B88" s="85" t="s">
        <v>101</v>
      </c>
      <c r="C88" s="83">
        <v>16</v>
      </c>
      <c r="D88" s="83">
        <f t="shared" si="0"/>
        <v>4</v>
      </c>
      <c r="E88" s="39"/>
    </row>
    <row r="89" spans="1:5" ht="16.5" thickBot="1">
      <c r="A89" s="82"/>
      <c r="B89" s="36"/>
      <c r="C89" s="83"/>
      <c r="D89" s="83">
        <f t="shared" si="0"/>
        <v>0</v>
      </c>
      <c r="E89" s="39"/>
    </row>
    <row r="90" spans="1:5" ht="16.5" thickBot="1">
      <c r="A90" s="82"/>
      <c r="B90" s="36"/>
      <c r="C90" s="83"/>
      <c r="D90" s="83">
        <f t="shared" si="0"/>
        <v>0</v>
      </c>
      <c r="E90" s="39"/>
    </row>
    <row r="91" spans="1:5" ht="15.75" thickBot="1">
      <c r="A91" s="54"/>
      <c r="B91" s="58"/>
      <c r="C91" s="59">
        <f>SUM(C79:C90)</f>
        <v>411</v>
      </c>
      <c r="D91" s="59">
        <f>SUM(D79:D90)</f>
        <v>102.75</v>
      </c>
      <c r="E91" s="47" t="s">
        <v>83</v>
      </c>
    </row>
    <row r="92" spans="1:5">
      <c r="A92" t="s">
        <v>102</v>
      </c>
      <c r="B92" s="60" t="s">
        <v>103</v>
      </c>
      <c r="C92" s="61"/>
    </row>
    <row r="93" spans="1:5">
      <c r="A93" t="s">
        <v>104</v>
      </c>
      <c r="B93" s="62" t="s">
        <v>152</v>
      </c>
      <c r="C93" s="63">
        <v>5</v>
      </c>
    </row>
    <row r="94" spans="1:5">
      <c r="A94" t="s">
        <v>105</v>
      </c>
      <c r="B94" s="62" t="s">
        <v>106</v>
      </c>
      <c r="C94" s="63">
        <v>10</v>
      </c>
    </row>
    <row r="95" spans="1:5">
      <c r="A95" t="s">
        <v>107</v>
      </c>
      <c r="B95" s="62" t="s">
        <v>108</v>
      </c>
      <c r="C95" s="63">
        <v>10</v>
      </c>
    </row>
    <row r="96" spans="1:5">
      <c r="A96" t="s">
        <v>109</v>
      </c>
      <c r="B96" s="62" t="s">
        <v>110</v>
      </c>
      <c r="C96" s="63">
        <v>4.5</v>
      </c>
    </row>
    <row r="97" spans="1:3">
      <c r="B97" s="62" t="s">
        <v>111</v>
      </c>
      <c r="C97" s="63">
        <v>16</v>
      </c>
    </row>
    <row r="98" spans="1:3">
      <c r="A98" s="48"/>
      <c r="B98" s="62" t="s">
        <v>112</v>
      </c>
      <c r="C98" s="63">
        <v>5</v>
      </c>
    </row>
    <row r="99" spans="1:3">
      <c r="A99" s="48"/>
      <c r="B99" s="62" t="s">
        <v>113</v>
      </c>
      <c r="C99" s="63">
        <v>3.5</v>
      </c>
    </row>
    <row r="100" spans="1:3">
      <c r="B100" s="62" t="s">
        <v>114</v>
      </c>
      <c r="C100" s="63">
        <v>6</v>
      </c>
    </row>
    <row r="101" spans="1:3">
      <c r="B101" s="62" t="s">
        <v>115</v>
      </c>
      <c r="C101" s="63">
        <v>5</v>
      </c>
    </row>
    <row r="102" spans="1:3">
      <c r="B102" s="62" t="s">
        <v>150</v>
      </c>
      <c r="C102" s="63">
        <v>3</v>
      </c>
    </row>
    <row r="103" spans="1:3">
      <c r="B103" s="62" t="s">
        <v>116</v>
      </c>
      <c r="C103" s="63">
        <v>15</v>
      </c>
    </row>
    <row r="104" spans="1:3" ht="15.75" thickBot="1">
      <c r="B104" s="62" t="s">
        <v>117</v>
      </c>
      <c r="C104" s="64">
        <v>7</v>
      </c>
    </row>
    <row r="105" spans="1:3" ht="15.75" thickBot="1">
      <c r="B105" s="65"/>
      <c r="C105" s="66">
        <f>SUM(C92:C104)</f>
        <v>90</v>
      </c>
    </row>
    <row r="106" spans="1:3">
      <c r="B106" s="60" t="s">
        <v>118</v>
      </c>
      <c r="C106" s="67"/>
    </row>
    <row r="107" spans="1:3">
      <c r="A107" s="48"/>
      <c r="B107" s="62" t="s">
        <v>119</v>
      </c>
      <c r="C107" s="63">
        <v>22</v>
      </c>
    </row>
    <row r="108" spans="1:3">
      <c r="B108" s="68" t="s">
        <v>120</v>
      </c>
      <c r="C108" s="69">
        <v>18</v>
      </c>
    </row>
    <row r="109" spans="1:3" ht="15.75" thickBot="1">
      <c r="B109" s="65" t="s">
        <v>121</v>
      </c>
      <c r="C109" s="64">
        <v>21</v>
      </c>
    </row>
    <row r="110" spans="1:3">
      <c r="B110" s="60" t="s">
        <v>122</v>
      </c>
      <c r="C110" s="67"/>
    </row>
    <row r="111" spans="1:3">
      <c r="B111" s="62" t="s">
        <v>123</v>
      </c>
      <c r="C111" s="63">
        <v>3</v>
      </c>
    </row>
    <row r="112" spans="1:3">
      <c r="B112" s="62" t="s">
        <v>124</v>
      </c>
      <c r="C112" s="63">
        <v>9</v>
      </c>
    </row>
    <row r="113" spans="1:6" ht="15.75" thickBot="1">
      <c r="B113" s="62" t="s">
        <v>125</v>
      </c>
      <c r="C113" s="64">
        <v>4</v>
      </c>
    </row>
    <row r="114" spans="1:6" ht="15.75" thickBot="1">
      <c r="B114" s="65"/>
      <c r="C114" s="66">
        <f>SUM(C111:C113)</f>
        <v>16</v>
      </c>
    </row>
    <row r="115" spans="1:6" ht="18">
      <c r="A115" s="70" t="s">
        <v>126</v>
      </c>
      <c r="D115" s="71"/>
      <c r="E115" s="71"/>
      <c r="F115" s="71"/>
    </row>
    <row r="116" spans="1:6">
      <c r="A116" s="72"/>
      <c r="D116" s="71"/>
      <c r="E116" s="71"/>
      <c r="F116" s="71"/>
    </row>
    <row r="117" spans="1:6">
      <c r="A117" s="73" t="s">
        <v>127</v>
      </c>
      <c r="B117" s="73" t="s">
        <v>128</v>
      </c>
      <c r="C117" s="73" t="s">
        <v>129</v>
      </c>
      <c r="D117" s="74" t="s">
        <v>130</v>
      </c>
      <c r="E117" s="74" t="s">
        <v>131</v>
      </c>
      <c r="F117" s="74" t="s">
        <v>132</v>
      </c>
    </row>
    <row r="118" spans="1:6">
      <c r="A118" s="75" t="s">
        <v>133</v>
      </c>
      <c r="B118" s="76">
        <v>1</v>
      </c>
      <c r="C118" s="77">
        <v>731</v>
      </c>
      <c r="D118" s="78">
        <v>485</v>
      </c>
      <c r="E118" s="78">
        <v>30</v>
      </c>
      <c r="F118" s="78">
        <v>70</v>
      </c>
    </row>
    <row r="119" spans="1:6">
      <c r="A119" s="75" t="s">
        <v>147</v>
      </c>
      <c r="B119" s="76">
        <v>2</v>
      </c>
      <c r="C119" s="76">
        <v>1050</v>
      </c>
      <c r="D119" s="78">
        <v>904</v>
      </c>
      <c r="E119" s="78">
        <v>40</v>
      </c>
      <c r="F119" s="78">
        <v>80</v>
      </c>
    </row>
    <row r="120" spans="1:6">
      <c r="A120" s="75" t="s">
        <v>134</v>
      </c>
      <c r="B120" s="76">
        <v>2</v>
      </c>
      <c r="C120" s="76">
        <v>1063</v>
      </c>
      <c r="D120" s="78">
        <v>869</v>
      </c>
      <c r="E120" s="78">
        <v>38</v>
      </c>
      <c r="F120" s="78">
        <v>85</v>
      </c>
    </row>
    <row r="121" spans="1:6">
      <c r="A121" s="75" t="s">
        <v>135</v>
      </c>
      <c r="B121" s="76">
        <v>2</v>
      </c>
      <c r="C121" s="76">
        <v>900</v>
      </c>
      <c r="D121" s="78">
        <v>644</v>
      </c>
      <c r="E121" s="78">
        <v>37</v>
      </c>
      <c r="F121" s="78">
        <v>75</v>
      </c>
    </row>
    <row r="122" spans="1:6">
      <c r="A122" s="75" t="s">
        <v>136</v>
      </c>
      <c r="B122" s="76">
        <v>1</v>
      </c>
      <c r="C122" s="76">
        <v>710</v>
      </c>
      <c r="D122" s="78">
        <v>685</v>
      </c>
      <c r="E122" s="78">
        <v>32</v>
      </c>
      <c r="F122" s="78">
        <v>62</v>
      </c>
    </row>
    <row r="123" spans="1:6">
      <c r="A123" s="75" t="s">
        <v>137</v>
      </c>
      <c r="B123" s="76">
        <v>1</v>
      </c>
      <c r="C123" s="76">
        <v>603</v>
      </c>
      <c r="D123" s="78">
        <v>479</v>
      </c>
      <c r="E123" s="78">
        <v>28</v>
      </c>
      <c r="F123" s="78">
        <v>60</v>
      </c>
    </row>
    <row r="124" spans="1:6">
      <c r="A124" s="75" t="s">
        <v>138</v>
      </c>
      <c r="B124" s="76">
        <v>1</v>
      </c>
      <c r="C124" s="76">
        <v>700</v>
      </c>
      <c r="D124" s="78">
        <v>624</v>
      </c>
      <c r="E124" s="78">
        <v>27</v>
      </c>
      <c r="F124" s="78">
        <v>62</v>
      </c>
    </row>
    <row r="125" spans="1:6">
      <c r="A125" s="75" t="s">
        <v>148</v>
      </c>
      <c r="B125" s="76">
        <v>1</v>
      </c>
      <c r="C125" s="77">
        <v>700</v>
      </c>
      <c r="D125" s="78">
        <v>649</v>
      </c>
      <c r="E125" s="78">
        <v>34</v>
      </c>
      <c r="F125" s="78">
        <v>65</v>
      </c>
    </row>
    <row r="126" spans="1:6">
      <c r="A126" s="75" t="s">
        <v>139</v>
      </c>
      <c r="B126" s="76">
        <v>2</v>
      </c>
      <c r="C126" s="76">
        <v>1000</v>
      </c>
      <c r="D126" s="78">
        <v>794</v>
      </c>
      <c r="E126" s="78">
        <v>45</v>
      </c>
      <c r="F126" s="78">
        <v>75</v>
      </c>
    </row>
    <row r="127" spans="1:6">
      <c r="A127" s="75" t="s">
        <v>140</v>
      </c>
      <c r="B127" s="76">
        <v>1</v>
      </c>
      <c r="C127" s="76">
        <v>600</v>
      </c>
      <c r="D127" s="78">
        <v>585</v>
      </c>
      <c r="E127" s="78">
        <v>35</v>
      </c>
      <c r="F127" s="78">
        <v>72</v>
      </c>
    </row>
    <row r="128" spans="1:6">
      <c r="A128" s="75" t="s">
        <v>141</v>
      </c>
      <c r="B128" s="76">
        <v>1</v>
      </c>
      <c r="C128" s="76">
        <v>810</v>
      </c>
      <c r="D128" s="78">
        <v>755</v>
      </c>
      <c r="E128" s="78">
        <v>40</v>
      </c>
      <c r="F128" s="78">
        <v>80</v>
      </c>
    </row>
    <row r="129" spans="1:6">
      <c r="A129" s="75" t="s">
        <v>142</v>
      </c>
      <c r="B129" s="76">
        <v>1</v>
      </c>
      <c r="C129" s="77">
        <v>750</v>
      </c>
      <c r="D129" s="78">
        <v>669</v>
      </c>
      <c r="E129" s="78">
        <v>28</v>
      </c>
      <c r="F129" s="78">
        <v>75</v>
      </c>
    </row>
    <row r="130" spans="1:6">
      <c r="A130" s="79" t="s">
        <v>143</v>
      </c>
      <c r="B130" s="76">
        <v>1</v>
      </c>
      <c r="C130" s="76">
        <v>730</v>
      </c>
      <c r="D130" s="78">
        <v>950</v>
      </c>
      <c r="E130" s="78">
        <v>29</v>
      </c>
      <c r="F130" s="78">
        <v>100</v>
      </c>
    </row>
    <row r="131" spans="1:6">
      <c r="A131" s="79" t="s">
        <v>146</v>
      </c>
      <c r="B131" s="76">
        <v>1</v>
      </c>
      <c r="C131" s="76">
        <v>800</v>
      </c>
      <c r="D131" s="78">
        <v>575</v>
      </c>
      <c r="E131" s="78">
        <v>25</v>
      </c>
      <c r="F131" s="78">
        <v>65</v>
      </c>
    </row>
    <row r="132" spans="1:6">
      <c r="A132" s="75" t="s">
        <v>144</v>
      </c>
      <c r="B132" s="76">
        <v>2</v>
      </c>
      <c r="C132" s="76">
        <v>1035</v>
      </c>
      <c r="D132" s="80">
        <v>830</v>
      </c>
      <c r="E132" s="80">
        <v>42</v>
      </c>
      <c r="F132" s="80">
        <v>75</v>
      </c>
    </row>
    <row r="133" spans="1:6">
      <c r="D133" s="71"/>
      <c r="E133" s="71"/>
      <c r="F133" s="71"/>
    </row>
    <row r="134" spans="1:6" ht="15.75" thickBot="1">
      <c r="C134" s="8" t="s">
        <v>145</v>
      </c>
      <c r="D134" s="81">
        <f>AVERAGE(D118:D132)</f>
        <v>699.8</v>
      </c>
      <c r="E134" s="81">
        <f>AVERAGE(E118:E132)</f>
        <v>34</v>
      </c>
      <c r="F134" s="81">
        <f>AVERAGE(F118:F132)</f>
        <v>73.400000000000006</v>
      </c>
    </row>
    <row r="135" spans="1:6" ht="15.75" thickTop="1"/>
  </sheetData>
  <mergeCells count="66">
    <mergeCell ref="A77:D77"/>
    <mergeCell ref="B70:C70"/>
    <mergeCell ref="B71:C71"/>
    <mergeCell ref="B72:C72"/>
    <mergeCell ref="B73:C73"/>
    <mergeCell ref="A74:A75"/>
    <mergeCell ref="B74:C74"/>
    <mergeCell ref="B75:C75"/>
    <mergeCell ref="A64:A73"/>
    <mergeCell ref="B65:C65"/>
    <mergeCell ref="B66:C66"/>
    <mergeCell ref="B68:C68"/>
    <mergeCell ref="B69:C69"/>
    <mergeCell ref="A60:A61"/>
    <mergeCell ref="B60:C60"/>
    <mergeCell ref="B61:C61"/>
    <mergeCell ref="A62:C62"/>
    <mergeCell ref="B63:C63"/>
    <mergeCell ref="A56:A59"/>
    <mergeCell ref="B56:C56"/>
    <mergeCell ref="B57:C57"/>
    <mergeCell ref="B58:C58"/>
    <mergeCell ref="B59:C59"/>
    <mergeCell ref="A46:A48"/>
    <mergeCell ref="B46:C46"/>
    <mergeCell ref="B47:C47"/>
    <mergeCell ref="B48:C48"/>
    <mergeCell ref="A54:A55"/>
    <mergeCell ref="B54:C54"/>
    <mergeCell ref="B55:C55"/>
    <mergeCell ref="A49:A53"/>
    <mergeCell ref="B49:C49"/>
    <mergeCell ref="B50:C50"/>
    <mergeCell ref="B51:C51"/>
    <mergeCell ref="B52:C52"/>
    <mergeCell ref="B53:C53"/>
    <mergeCell ref="A40:A41"/>
    <mergeCell ref="B40:C40"/>
    <mergeCell ref="B41:C41"/>
    <mergeCell ref="A42:A45"/>
    <mergeCell ref="B42:C42"/>
    <mergeCell ref="B43:C43"/>
    <mergeCell ref="B44:C44"/>
    <mergeCell ref="B45:C45"/>
    <mergeCell ref="A27:A29"/>
    <mergeCell ref="B27:C27"/>
    <mergeCell ref="B28:C28"/>
    <mergeCell ref="B29:C29"/>
    <mergeCell ref="A30:A39"/>
    <mergeCell ref="B30:C30"/>
    <mergeCell ref="B31:C31"/>
    <mergeCell ref="B32:C32"/>
    <mergeCell ref="B33:C33"/>
    <mergeCell ref="B34:C34"/>
    <mergeCell ref="B35:C35"/>
    <mergeCell ref="B36:C36"/>
    <mergeCell ref="B37:C37"/>
    <mergeCell ref="B38:C38"/>
    <mergeCell ref="B39:C39"/>
    <mergeCell ref="A1:D1"/>
    <mergeCell ref="A3:D3"/>
    <mergeCell ref="A23:C23"/>
    <mergeCell ref="B24:C24"/>
    <mergeCell ref="A25:A26"/>
    <mergeCell ref="B25:C25"/>
    <mergeCell ref="B26:C26"/>
  </mergeCells>
  <hyperlinks>
    <hyperlink ref="B70"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1:F330"/>
  <sheetViews>
    <sheetView topLeftCell="A312" workbookViewId="0">
      <selection activeCell="F332" sqref="F332"/>
    </sheetView>
  </sheetViews>
  <sheetFormatPr defaultRowHeight="15"/>
  <cols>
    <col min="2" max="2" width="10.140625" customWidth="1"/>
    <col min="3" max="3" width="13.140625" hidden="1" customWidth="1"/>
    <col min="4" max="4" width="12.140625" customWidth="1"/>
    <col min="5" max="5" width="10.42578125" customWidth="1"/>
    <col min="6" max="6" width="11.140625" style="28" customWidth="1"/>
  </cols>
  <sheetData>
    <row r="1" spans="1:6">
      <c r="B1" s="220" t="s">
        <v>0</v>
      </c>
      <c r="C1" s="220"/>
      <c r="D1" s="220"/>
      <c r="E1" s="220"/>
      <c r="F1" s="28" t="s">
        <v>1</v>
      </c>
    </row>
    <row r="2" spans="1:6">
      <c r="A2" s="1"/>
      <c r="B2" s="2" t="s">
        <v>2</v>
      </c>
      <c r="C2" s="2" t="s">
        <v>3</v>
      </c>
      <c r="D2" s="3" t="s">
        <v>4</v>
      </c>
      <c r="E2" s="2" t="s">
        <v>5</v>
      </c>
      <c r="F2" s="3"/>
    </row>
    <row r="3" spans="1:6">
      <c r="A3" s="1">
        <v>1</v>
      </c>
      <c r="B3" s="4">
        <v>55</v>
      </c>
      <c r="C3" s="4">
        <v>85</v>
      </c>
      <c r="D3" s="1">
        <v>5</v>
      </c>
      <c r="E3" s="4">
        <f>B3*D3*2</f>
        <v>550</v>
      </c>
      <c r="F3" s="29"/>
    </row>
    <row r="4" spans="1:6">
      <c r="A4" s="1">
        <v>1</v>
      </c>
      <c r="B4" s="4">
        <v>102</v>
      </c>
      <c r="C4" s="4">
        <v>5</v>
      </c>
      <c r="D4" s="1">
        <v>5</v>
      </c>
      <c r="E4" s="4">
        <f t="shared" ref="E4:E67" si="0">B4*D4*2</f>
        <v>1020</v>
      </c>
      <c r="F4" s="29"/>
    </row>
    <row r="5" spans="1:6">
      <c r="A5" s="1">
        <v>1</v>
      </c>
      <c r="B5" s="4">
        <v>10</v>
      </c>
      <c r="C5" s="4">
        <v>7</v>
      </c>
      <c r="D5" s="1">
        <v>5</v>
      </c>
      <c r="E5" s="4">
        <f t="shared" si="0"/>
        <v>100</v>
      </c>
      <c r="F5" s="29"/>
    </row>
    <row r="6" spans="1:6">
      <c r="A6" s="1">
        <v>1</v>
      </c>
      <c r="B6" s="4">
        <v>10</v>
      </c>
      <c r="C6" s="4">
        <v>15</v>
      </c>
      <c r="D6" s="1">
        <v>5</v>
      </c>
      <c r="E6" s="4">
        <f t="shared" si="0"/>
        <v>100</v>
      </c>
      <c r="F6" s="29"/>
    </row>
    <row r="7" spans="1:6">
      <c r="A7" s="1">
        <v>1</v>
      </c>
      <c r="B7" s="4">
        <v>28</v>
      </c>
      <c r="C7" s="4">
        <v>12</v>
      </c>
      <c r="D7" s="1">
        <v>5</v>
      </c>
      <c r="E7" s="4">
        <f t="shared" si="0"/>
        <v>280</v>
      </c>
      <c r="F7" s="29"/>
    </row>
    <row r="8" spans="1:6">
      <c r="A8" s="1">
        <v>1</v>
      </c>
      <c r="B8" s="4">
        <v>2</v>
      </c>
      <c r="C8" s="4">
        <v>5</v>
      </c>
      <c r="D8" s="1">
        <v>5</v>
      </c>
      <c r="E8" s="4">
        <f t="shared" si="0"/>
        <v>20</v>
      </c>
      <c r="F8" s="29"/>
    </row>
    <row r="9" spans="1:6">
      <c r="A9" s="1">
        <v>1</v>
      </c>
      <c r="B9" s="4">
        <v>8</v>
      </c>
      <c r="C9" s="4">
        <v>8</v>
      </c>
      <c r="D9" s="1">
        <v>5</v>
      </c>
      <c r="E9" s="4">
        <f t="shared" si="0"/>
        <v>80</v>
      </c>
      <c r="F9" s="29"/>
    </row>
    <row r="10" spans="1:6">
      <c r="A10" s="1">
        <v>1</v>
      </c>
      <c r="B10" s="4">
        <v>5</v>
      </c>
      <c r="C10" s="4">
        <v>15</v>
      </c>
      <c r="D10" s="1">
        <v>5</v>
      </c>
      <c r="E10" s="4">
        <f t="shared" si="0"/>
        <v>50</v>
      </c>
      <c r="F10" s="29"/>
    </row>
    <row r="11" spans="1:6">
      <c r="A11" s="1">
        <v>1</v>
      </c>
      <c r="B11" s="4">
        <v>15</v>
      </c>
      <c r="C11" s="4">
        <v>20</v>
      </c>
      <c r="D11" s="1">
        <v>5</v>
      </c>
      <c r="E11" s="4">
        <f t="shared" si="0"/>
        <v>150</v>
      </c>
      <c r="F11" s="29"/>
    </row>
    <row r="12" spans="1:6">
      <c r="A12" s="1">
        <v>1</v>
      </c>
      <c r="B12" s="4">
        <v>5</v>
      </c>
      <c r="C12" s="4">
        <v>6</v>
      </c>
      <c r="D12" s="1">
        <v>5</v>
      </c>
      <c r="E12" s="4">
        <f t="shared" si="0"/>
        <v>50</v>
      </c>
      <c r="F12" s="29"/>
    </row>
    <row r="13" spans="1:6">
      <c r="A13" s="1">
        <v>1</v>
      </c>
      <c r="B13" s="4">
        <v>8</v>
      </c>
      <c r="C13" s="4">
        <v>30</v>
      </c>
      <c r="D13" s="1">
        <v>5</v>
      </c>
      <c r="E13" s="4">
        <f t="shared" si="0"/>
        <v>80</v>
      </c>
      <c r="F13" s="29"/>
    </row>
    <row r="14" spans="1:6">
      <c r="A14" s="1">
        <v>1</v>
      </c>
      <c r="B14" s="4">
        <v>45</v>
      </c>
      <c r="C14" s="4">
        <v>2.5</v>
      </c>
      <c r="D14" s="1">
        <v>5</v>
      </c>
      <c r="E14" s="4">
        <f t="shared" si="0"/>
        <v>450</v>
      </c>
      <c r="F14" s="29"/>
    </row>
    <row r="15" spans="1:6">
      <c r="A15" s="1">
        <v>1</v>
      </c>
      <c r="B15" s="4">
        <v>2.5</v>
      </c>
      <c r="C15" s="4">
        <v>17</v>
      </c>
      <c r="D15" s="1">
        <v>5</v>
      </c>
      <c r="E15" s="4">
        <f t="shared" si="0"/>
        <v>25</v>
      </c>
      <c r="F15" s="29"/>
    </row>
    <row r="16" spans="1:6">
      <c r="A16" s="1">
        <v>1</v>
      </c>
      <c r="B16" s="4">
        <v>10</v>
      </c>
      <c r="C16" s="4">
        <v>11</v>
      </c>
      <c r="D16" s="1">
        <v>5</v>
      </c>
      <c r="E16" s="4">
        <f t="shared" si="0"/>
        <v>100</v>
      </c>
      <c r="F16" s="29"/>
    </row>
    <row r="17" spans="1:6">
      <c r="A17" s="1">
        <v>1</v>
      </c>
      <c r="B17" s="4">
        <v>2.5</v>
      </c>
      <c r="C17" s="4">
        <v>10.5</v>
      </c>
      <c r="D17" s="1">
        <v>5</v>
      </c>
      <c r="E17" s="4">
        <f t="shared" si="0"/>
        <v>25</v>
      </c>
      <c r="F17" s="29"/>
    </row>
    <row r="18" spans="1:6">
      <c r="A18" s="1">
        <v>1</v>
      </c>
      <c r="B18" s="4">
        <v>25</v>
      </c>
      <c r="C18" s="4">
        <v>5</v>
      </c>
      <c r="D18" s="1">
        <v>5</v>
      </c>
      <c r="E18" s="4">
        <f t="shared" si="0"/>
        <v>250</v>
      </c>
      <c r="F18" s="29"/>
    </row>
    <row r="19" spans="1:6">
      <c r="A19" s="1">
        <v>1</v>
      </c>
      <c r="B19" s="4">
        <v>3</v>
      </c>
      <c r="C19" s="4">
        <v>25</v>
      </c>
      <c r="D19" s="1">
        <v>5</v>
      </c>
      <c r="E19" s="4">
        <f t="shared" si="0"/>
        <v>30</v>
      </c>
      <c r="F19" s="29"/>
    </row>
    <row r="20" spans="1:6">
      <c r="A20" s="1">
        <v>1</v>
      </c>
      <c r="B20" s="4">
        <v>5</v>
      </c>
      <c r="C20" s="4">
        <v>4</v>
      </c>
      <c r="D20" s="1">
        <v>5</v>
      </c>
      <c r="E20" s="4">
        <f t="shared" si="0"/>
        <v>50</v>
      </c>
      <c r="F20" s="29"/>
    </row>
    <row r="21" spans="1:6">
      <c r="A21" s="1">
        <v>1</v>
      </c>
      <c r="B21" s="4">
        <v>22</v>
      </c>
      <c r="C21" s="4">
        <v>20</v>
      </c>
      <c r="D21" s="1">
        <v>5</v>
      </c>
      <c r="E21" s="4">
        <f t="shared" si="0"/>
        <v>220</v>
      </c>
      <c r="F21" s="29"/>
    </row>
    <row r="22" spans="1:6">
      <c r="A22" s="1">
        <v>1</v>
      </c>
      <c r="B22" s="4">
        <v>8</v>
      </c>
      <c r="C22" s="4">
        <v>34</v>
      </c>
      <c r="D22" s="1">
        <v>5</v>
      </c>
      <c r="E22" s="4">
        <f t="shared" si="0"/>
        <v>80</v>
      </c>
      <c r="F22" s="29"/>
    </row>
    <row r="23" spans="1:6">
      <c r="A23" s="1">
        <v>1</v>
      </c>
      <c r="B23" s="4">
        <v>18</v>
      </c>
      <c r="C23" s="4">
        <v>3</v>
      </c>
      <c r="D23" s="1">
        <v>5</v>
      </c>
      <c r="E23" s="4">
        <f t="shared" si="0"/>
        <v>180</v>
      </c>
      <c r="F23" s="29"/>
    </row>
    <row r="24" spans="1:6">
      <c r="A24" s="1">
        <v>1</v>
      </c>
      <c r="B24" s="4">
        <v>5</v>
      </c>
      <c r="C24" s="4">
        <v>6</v>
      </c>
      <c r="D24" s="1">
        <v>5</v>
      </c>
      <c r="E24" s="4">
        <f t="shared" si="0"/>
        <v>50</v>
      </c>
      <c r="F24" s="29"/>
    </row>
    <row r="25" spans="1:6">
      <c r="A25" s="1">
        <v>1</v>
      </c>
      <c r="B25" s="4">
        <v>1</v>
      </c>
      <c r="C25" s="4">
        <v>40</v>
      </c>
      <c r="D25" s="1">
        <v>5</v>
      </c>
      <c r="E25" s="4">
        <f t="shared" si="0"/>
        <v>10</v>
      </c>
      <c r="F25" s="29"/>
    </row>
    <row r="26" spans="1:6">
      <c r="A26" s="1">
        <v>1</v>
      </c>
      <c r="B26" s="4">
        <v>32</v>
      </c>
      <c r="C26" s="4">
        <v>10</v>
      </c>
      <c r="D26" s="1">
        <v>5</v>
      </c>
      <c r="E26" s="4">
        <f t="shared" si="0"/>
        <v>320</v>
      </c>
      <c r="F26" s="29"/>
    </row>
    <row r="27" spans="1:6">
      <c r="A27" s="1">
        <v>1</v>
      </c>
      <c r="B27" s="4">
        <v>10</v>
      </c>
      <c r="C27" s="4">
        <v>5</v>
      </c>
      <c r="D27" s="1">
        <v>5</v>
      </c>
      <c r="E27" s="4">
        <f t="shared" si="0"/>
        <v>100</v>
      </c>
      <c r="F27" s="29"/>
    </row>
    <row r="28" spans="1:6">
      <c r="A28" s="1">
        <v>1</v>
      </c>
      <c r="B28" s="4">
        <v>53</v>
      </c>
      <c r="C28" s="4">
        <v>40</v>
      </c>
      <c r="D28" s="1">
        <v>5</v>
      </c>
      <c r="E28" s="4">
        <f t="shared" si="0"/>
        <v>530</v>
      </c>
      <c r="F28" s="29"/>
    </row>
    <row r="29" spans="1:6">
      <c r="A29" s="1">
        <v>1</v>
      </c>
      <c r="B29" s="4">
        <v>1</v>
      </c>
      <c r="C29" s="4">
        <v>5</v>
      </c>
      <c r="D29" s="1">
        <v>5</v>
      </c>
      <c r="E29" s="4">
        <f t="shared" si="0"/>
        <v>10</v>
      </c>
      <c r="F29" s="29"/>
    </row>
    <row r="30" spans="1:6">
      <c r="A30" s="1">
        <v>1</v>
      </c>
      <c r="B30" s="4">
        <v>32</v>
      </c>
      <c r="C30" s="4">
        <v>7</v>
      </c>
      <c r="D30" s="1">
        <v>5</v>
      </c>
      <c r="E30" s="4">
        <f t="shared" si="0"/>
        <v>320</v>
      </c>
      <c r="F30" s="29"/>
    </row>
    <row r="31" spans="1:6">
      <c r="A31" s="1">
        <v>1</v>
      </c>
      <c r="B31" s="4">
        <v>10</v>
      </c>
      <c r="C31" s="4">
        <v>9</v>
      </c>
      <c r="D31" s="1">
        <v>5</v>
      </c>
      <c r="E31" s="4">
        <f t="shared" si="0"/>
        <v>100</v>
      </c>
      <c r="F31" s="29"/>
    </row>
    <row r="32" spans="1:6">
      <c r="A32" s="1">
        <v>1</v>
      </c>
      <c r="B32" s="4">
        <v>5</v>
      </c>
      <c r="C32" s="4">
        <v>45</v>
      </c>
      <c r="D32" s="1">
        <v>5</v>
      </c>
      <c r="E32" s="4">
        <f t="shared" si="0"/>
        <v>50</v>
      </c>
      <c r="F32" s="29"/>
    </row>
    <row r="33" spans="1:6">
      <c r="A33" s="1">
        <v>1</v>
      </c>
      <c r="B33" s="4">
        <v>45</v>
      </c>
      <c r="C33" s="4">
        <v>4.5</v>
      </c>
      <c r="D33" s="1">
        <v>5</v>
      </c>
      <c r="E33" s="4">
        <f t="shared" si="0"/>
        <v>450</v>
      </c>
      <c r="F33" s="29"/>
    </row>
    <row r="34" spans="1:6">
      <c r="A34" s="1">
        <v>1</v>
      </c>
      <c r="B34" s="4">
        <v>3</v>
      </c>
      <c r="C34" s="4">
        <v>15</v>
      </c>
      <c r="D34" s="1">
        <v>5</v>
      </c>
      <c r="E34" s="4">
        <f t="shared" si="0"/>
        <v>30</v>
      </c>
      <c r="F34" s="29"/>
    </row>
    <row r="35" spans="1:6">
      <c r="A35" s="1">
        <v>1</v>
      </c>
      <c r="B35" s="4">
        <v>2</v>
      </c>
      <c r="C35" s="4">
        <v>9</v>
      </c>
      <c r="D35" s="1">
        <v>5</v>
      </c>
      <c r="E35" s="4">
        <f t="shared" si="0"/>
        <v>20</v>
      </c>
      <c r="F35" s="29"/>
    </row>
    <row r="36" spans="1:6">
      <c r="A36" s="1">
        <v>1</v>
      </c>
      <c r="B36" s="4">
        <v>15</v>
      </c>
      <c r="C36" s="4">
        <v>7</v>
      </c>
      <c r="D36" s="1">
        <v>5</v>
      </c>
      <c r="E36" s="4">
        <f t="shared" si="0"/>
        <v>150</v>
      </c>
      <c r="F36" s="29"/>
    </row>
    <row r="37" spans="1:6">
      <c r="A37" s="1">
        <v>1</v>
      </c>
      <c r="B37" s="4">
        <v>4</v>
      </c>
      <c r="C37" s="4">
        <v>9</v>
      </c>
      <c r="D37" s="1">
        <v>5</v>
      </c>
      <c r="E37" s="4">
        <f t="shared" si="0"/>
        <v>40</v>
      </c>
      <c r="F37" s="29"/>
    </row>
    <row r="38" spans="1:6">
      <c r="A38" s="1">
        <v>1</v>
      </c>
      <c r="B38" s="4">
        <v>15</v>
      </c>
      <c r="C38" s="4">
        <v>24</v>
      </c>
      <c r="D38" s="1">
        <v>5</v>
      </c>
      <c r="E38" s="4">
        <f t="shared" si="0"/>
        <v>150</v>
      </c>
      <c r="F38" s="29"/>
    </row>
    <row r="39" spans="1:6">
      <c r="A39" s="1">
        <v>1</v>
      </c>
      <c r="B39" s="4">
        <v>15</v>
      </c>
      <c r="C39" s="4">
        <v>10</v>
      </c>
      <c r="D39" s="1">
        <v>5</v>
      </c>
      <c r="E39" s="4">
        <f t="shared" si="0"/>
        <v>150</v>
      </c>
      <c r="F39" s="29"/>
    </row>
    <row r="40" spans="1:6">
      <c r="A40" s="1">
        <v>1</v>
      </c>
      <c r="B40" s="4">
        <v>7</v>
      </c>
      <c r="C40" s="4">
        <v>40</v>
      </c>
      <c r="D40" s="1">
        <v>5</v>
      </c>
      <c r="E40" s="4">
        <f t="shared" si="0"/>
        <v>70</v>
      </c>
      <c r="F40" s="29"/>
    </row>
    <row r="41" spans="1:6">
      <c r="A41" s="1">
        <v>1</v>
      </c>
      <c r="B41" s="4">
        <v>6</v>
      </c>
      <c r="C41" s="4">
        <v>2</v>
      </c>
      <c r="D41" s="1">
        <v>5</v>
      </c>
      <c r="E41" s="4">
        <f t="shared" si="0"/>
        <v>60</v>
      </c>
      <c r="F41" s="29"/>
    </row>
    <row r="42" spans="1:6">
      <c r="A42" s="1">
        <v>1</v>
      </c>
      <c r="B42" s="4">
        <v>30</v>
      </c>
      <c r="C42" s="4">
        <v>6</v>
      </c>
      <c r="D42" s="1">
        <v>5</v>
      </c>
      <c r="E42" s="4">
        <f t="shared" si="0"/>
        <v>300</v>
      </c>
      <c r="F42" s="29"/>
    </row>
    <row r="43" spans="1:6">
      <c r="A43" s="1">
        <v>1</v>
      </c>
      <c r="B43" s="4">
        <v>15</v>
      </c>
      <c r="C43" s="4">
        <v>5</v>
      </c>
      <c r="D43" s="1">
        <v>5</v>
      </c>
      <c r="E43" s="4">
        <f t="shared" si="0"/>
        <v>150</v>
      </c>
      <c r="F43" s="29"/>
    </row>
    <row r="44" spans="1:6">
      <c r="A44" s="1">
        <v>1</v>
      </c>
      <c r="B44" s="4">
        <v>9.1999999999999993</v>
      </c>
      <c r="C44" s="4">
        <v>2</v>
      </c>
      <c r="D44" s="1">
        <v>5</v>
      </c>
      <c r="E44" s="4">
        <f t="shared" si="0"/>
        <v>92</v>
      </c>
      <c r="F44" s="29"/>
    </row>
    <row r="45" spans="1:6">
      <c r="A45" s="1">
        <v>1</v>
      </c>
      <c r="B45" s="4">
        <v>0.5</v>
      </c>
      <c r="C45" s="4">
        <v>5</v>
      </c>
      <c r="D45" s="1">
        <v>5</v>
      </c>
      <c r="E45" s="4">
        <f t="shared" si="0"/>
        <v>5</v>
      </c>
      <c r="F45" s="29"/>
    </row>
    <row r="46" spans="1:6">
      <c r="A46" s="1">
        <v>1</v>
      </c>
      <c r="B46" s="4">
        <v>40</v>
      </c>
      <c r="C46" s="4">
        <v>12</v>
      </c>
      <c r="D46" s="1">
        <v>5</v>
      </c>
      <c r="E46" s="4">
        <f t="shared" si="0"/>
        <v>400</v>
      </c>
      <c r="F46" s="29"/>
    </row>
    <row r="47" spans="1:6">
      <c r="A47" s="1">
        <v>1</v>
      </c>
      <c r="B47" s="4">
        <v>10</v>
      </c>
      <c r="C47" s="4">
        <v>4.5</v>
      </c>
      <c r="D47" s="1">
        <v>5</v>
      </c>
      <c r="E47" s="4">
        <f t="shared" si="0"/>
        <v>100</v>
      </c>
      <c r="F47" s="29"/>
    </row>
    <row r="48" spans="1:6">
      <c r="A48" s="1">
        <v>1</v>
      </c>
      <c r="B48" s="4">
        <v>3</v>
      </c>
      <c r="C48" s="4">
        <v>5</v>
      </c>
      <c r="D48" s="1">
        <v>5</v>
      </c>
      <c r="E48" s="4">
        <f t="shared" si="0"/>
        <v>30</v>
      </c>
      <c r="F48" s="29"/>
    </row>
    <row r="49" spans="1:6">
      <c r="A49" s="1">
        <v>1</v>
      </c>
      <c r="B49" s="4">
        <v>3</v>
      </c>
      <c r="C49" s="4">
        <v>28</v>
      </c>
      <c r="D49" s="1">
        <v>5</v>
      </c>
      <c r="E49" s="4">
        <f t="shared" si="0"/>
        <v>30</v>
      </c>
      <c r="F49" s="29"/>
    </row>
    <row r="50" spans="1:6">
      <c r="A50" s="1">
        <v>1</v>
      </c>
      <c r="B50" s="4">
        <v>5.4</v>
      </c>
      <c r="C50" s="4">
        <v>15</v>
      </c>
      <c r="D50" s="1">
        <v>5</v>
      </c>
      <c r="E50" s="4">
        <f t="shared" si="0"/>
        <v>54</v>
      </c>
      <c r="F50" s="29"/>
    </row>
    <row r="51" spans="1:6">
      <c r="A51" s="1">
        <v>1</v>
      </c>
      <c r="B51" s="4">
        <v>13.8</v>
      </c>
      <c r="C51" s="4">
        <v>10</v>
      </c>
      <c r="D51" s="1">
        <v>5</v>
      </c>
      <c r="E51" s="4">
        <f t="shared" si="0"/>
        <v>138</v>
      </c>
      <c r="F51" s="29"/>
    </row>
    <row r="52" spans="1:6">
      <c r="A52" s="1">
        <v>1</v>
      </c>
      <c r="B52" s="4">
        <v>18</v>
      </c>
      <c r="C52" s="4">
        <v>4</v>
      </c>
      <c r="D52" s="1">
        <v>5</v>
      </c>
      <c r="E52" s="4">
        <f t="shared" si="0"/>
        <v>180</v>
      </c>
      <c r="F52" s="29"/>
    </row>
    <row r="53" spans="1:6">
      <c r="A53" s="1">
        <v>1</v>
      </c>
      <c r="B53" s="4">
        <v>6</v>
      </c>
      <c r="C53" s="4">
        <v>17.5</v>
      </c>
      <c r="D53" s="1">
        <v>5</v>
      </c>
      <c r="E53" s="4">
        <f t="shared" si="0"/>
        <v>60</v>
      </c>
      <c r="F53" s="29"/>
    </row>
    <row r="54" spans="1:6">
      <c r="A54" s="1">
        <v>1</v>
      </c>
      <c r="B54" s="4">
        <v>19</v>
      </c>
      <c r="C54" s="4">
        <v>40</v>
      </c>
      <c r="D54" s="1">
        <v>5</v>
      </c>
      <c r="E54" s="4">
        <f t="shared" si="0"/>
        <v>190</v>
      </c>
      <c r="F54" s="29"/>
    </row>
    <row r="55" spans="1:6">
      <c r="A55" s="1">
        <v>1</v>
      </c>
      <c r="B55" s="4">
        <v>43</v>
      </c>
      <c r="C55" s="4">
        <v>15</v>
      </c>
      <c r="D55" s="1">
        <v>5</v>
      </c>
      <c r="E55" s="4">
        <f t="shared" si="0"/>
        <v>430</v>
      </c>
      <c r="F55" s="29"/>
    </row>
    <row r="56" spans="1:6">
      <c r="A56" s="1">
        <v>1</v>
      </c>
      <c r="B56" s="4">
        <v>8</v>
      </c>
      <c r="C56" s="4">
        <v>10.5</v>
      </c>
      <c r="D56" s="1">
        <v>5</v>
      </c>
      <c r="E56" s="4">
        <f t="shared" si="0"/>
        <v>80</v>
      </c>
      <c r="F56" s="29"/>
    </row>
    <row r="57" spans="1:6">
      <c r="A57" s="1">
        <v>1</v>
      </c>
      <c r="B57" s="4">
        <v>5</v>
      </c>
      <c r="C57" s="4">
        <v>60</v>
      </c>
      <c r="D57" s="1">
        <v>5</v>
      </c>
      <c r="E57" s="4">
        <f t="shared" si="0"/>
        <v>50</v>
      </c>
      <c r="F57" s="29"/>
    </row>
    <row r="58" spans="1:6">
      <c r="A58" s="1">
        <v>1</v>
      </c>
      <c r="B58" s="4">
        <v>15</v>
      </c>
      <c r="C58" s="4">
        <v>12.5</v>
      </c>
      <c r="D58" s="1">
        <v>5</v>
      </c>
      <c r="E58" s="4">
        <f t="shared" si="0"/>
        <v>150</v>
      </c>
      <c r="F58" s="29"/>
    </row>
    <row r="59" spans="1:6">
      <c r="A59" s="1">
        <v>1</v>
      </c>
      <c r="B59" s="4">
        <v>20</v>
      </c>
      <c r="C59" s="4">
        <v>10</v>
      </c>
      <c r="D59" s="1">
        <v>5</v>
      </c>
      <c r="E59" s="4">
        <f t="shared" si="0"/>
        <v>200</v>
      </c>
      <c r="F59" s="29"/>
    </row>
    <row r="60" spans="1:6">
      <c r="A60" s="1">
        <v>1</v>
      </c>
      <c r="B60" s="4">
        <v>15</v>
      </c>
      <c r="C60" s="4">
        <v>20</v>
      </c>
      <c r="D60" s="1">
        <v>5</v>
      </c>
      <c r="E60" s="4">
        <f t="shared" si="0"/>
        <v>150</v>
      </c>
      <c r="F60" s="29"/>
    </row>
    <row r="61" spans="1:6">
      <c r="A61" s="1">
        <v>1</v>
      </c>
      <c r="B61" s="4">
        <v>15</v>
      </c>
      <c r="C61" s="4">
        <v>4</v>
      </c>
      <c r="D61" s="1">
        <v>5</v>
      </c>
      <c r="E61" s="4">
        <f t="shared" si="0"/>
        <v>150</v>
      </c>
      <c r="F61" s="29"/>
    </row>
    <row r="62" spans="1:6">
      <c r="A62" s="1">
        <v>1</v>
      </c>
      <c r="B62" s="4">
        <v>20</v>
      </c>
      <c r="C62" s="4">
        <v>20</v>
      </c>
      <c r="D62" s="1">
        <v>5</v>
      </c>
      <c r="E62" s="4">
        <f t="shared" si="0"/>
        <v>200</v>
      </c>
      <c r="F62" s="29"/>
    </row>
    <row r="63" spans="1:6">
      <c r="A63" s="1">
        <v>1</v>
      </c>
      <c r="B63" s="4">
        <v>5</v>
      </c>
      <c r="C63" s="4">
        <v>60</v>
      </c>
      <c r="D63" s="1">
        <v>5</v>
      </c>
      <c r="E63" s="4">
        <f t="shared" si="0"/>
        <v>50</v>
      </c>
      <c r="F63" s="29"/>
    </row>
    <row r="64" spans="1:6">
      <c r="A64" s="1">
        <v>1</v>
      </c>
      <c r="B64" s="4">
        <v>15</v>
      </c>
      <c r="C64" s="4">
        <v>13</v>
      </c>
      <c r="D64" s="1">
        <v>5</v>
      </c>
      <c r="E64" s="4">
        <f t="shared" si="0"/>
        <v>150</v>
      </c>
      <c r="F64" s="29"/>
    </row>
    <row r="65" spans="1:6">
      <c r="A65" s="1">
        <v>1</v>
      </c>
      <c r="B65" s="4">
        <v>25</v>
      </c>
      <c r="C65" s="4">
        <v>16</v>
      </c>
      <c r="D65" s="1">
        <v>5</v>
      </c>
      <c r="E65" s="4">
        <f t="shared" si="0"/>
        <v>250</v>
      </c>
      <c r="F65" s="29"/>
    </row>
    <row r="66" spans="1:6">
      <c r="A66" s="1">
        <v>1</v>
      </c>
      <c r="B66" s="4">
        <v>7.1</v>
      </c>
      <c r="C66" s="4">
        <v>9.6</v>
      </c>
      <c r="D66" s="1">
        <v>5</v>
      </c>
      <c r="E66" s="4">
        <f t="shared" si="0"/>
        <v>71</v>
      </c>
      <c r="F66" s="29"/>
    </row>
    <row r="67" spans="1:6">
      <c r="A67" s="1">
        <v>1</v>
      </c>
      <c r="B67" s="4">
        <v>4.2</v>
      </c>
      <c r="C67" s="4">
        <v>1</v>
      </c>
      <c r="D67" s="1">
        <v>5</v>
      </c>
      <c r="E67" s="4">
        <f t="shared" si="0"/>
        <v>42</v>
      </c>
      <c r="F67" s="29"/>
    </row>
    <row r="68" spans="1:6">
      <c r="A68" s="1">
        <v>1</v>
      </c>
      <c r="B68" s="4">
        <v>7.5</v>
      </c>
      <c r="C68" s="4">
        <v>16.3</v>
      </c>
      <c r="D68" s="1">
        <v>5</v>
      </c>
      <c r="E68" s="4">
        <f t="shared" ref="E68:E131" si="1">B68*D68*2</f>
        <v>75</v>
      </c>
      <c r="F68" s="29"/>
    </row>
    <row r="69" spans="1:6">
      <c r="A69" s="1">
        <v>1</v>
      </c>
      <c r="B69" s="4">
        <v>10</v>
      </c>
      <c r="C69" s="4">
        <v>47</v>
      </c>
      <c r="D69" s="1">
        <v>5</v>
      </c>
      <c r="E69" s="4">
        <f t="shared" si="1"/>
        <v>100</v>
      </c>
      <c r="F69" s="29"/>
    </row>
    <row r="70" spans="1:6">
      <c r="A70" s="1">
        <v>1</v>
      </c>
      <c r="B70" s="4">
        <v>10</v>
      </c>
      <c r="C70" s="4">
        <v>18</v>
      </c>
      <c r="D70" s="1">
        <v>5</v>
      </c>
      <c r="E70" s="4">
        <f t="shared" si="1"/>
        <v>100</v>
      </c>
      <c r="F70" s="29"/>
    </row>
    <row r="71" spans="1:6">
      <c r="A71" s="1">
        <v>1</v>
      </c>
      <c r="B71" s="4">
        <v>24</v>
      </c>
      <c r="C71" s="4">
        <v>40</v>
      </c>
      <c r="D71" s="1">
        <v>5</v>
      </c>
      <c r="E71" s="4">
        <f t="shared" si="1"/>
        <v>240</v>
      </c>
      <c r="F71" s="29"/>
    </row>
    <row r="72" spans="1:6">
      <c r="A72" s="1">
        <v>1</v>
      </c>
      <c r="B72" s="4">
        <v>9</v>
      </c>
      <c r="C72" s="4">
        <v>30</v>
      </c>
      <c r="D72" s="1">
        <v>5</v>
      </c>
      <c r="E72" s="4">
        <f t="shared" si="1"/>
        <v>90</v>
      </c>
      <c r="F72" s="29"/>
    </row>
    <row r="73" spans="1:6">
      <c r="A73" s="1">
        <v>1</v>
      </c>
      <c r="B73" s="4">
        <v>45</v>
      </c>
      <c r="C73" s="4">
        <v>10</v>
      </c>
      <c r="D73" s="1">
        <v>5</v>
      </c>
      <c r="E73" s="4">
        <f t="shared" si="1"/>
        <v>450</v>
      </c>
      <c r="F73" s="29"/>
    </row>
    <row r="74" spans="1:6">
      <c r="A74" s="1">
        <v>1</v>
      </c>
      <c r="B74" s="4">
        <v>26.2</v>
      </c>
      <c r="C74" s="4">
        <v>25</v>
      </c>
      <c r="D74" s="1">
        <v>5</v>
      </c>
      <c r="E74" s="4">
        <f t="shared" si="1"/>
        <v>262</v>
      </c>
      <c r="F74" s="29"/>
    </row>
    <row r="75" spans="1:6">
      <c r="A75" s="1">
        <v>1</v>
      </c>
      <c r="B75" s="4">
        <v>5.8</v>
      </c>
      <c r="C75" s="4">
        <v>5</v>
      </c>
      <c r="D75" s="1">
        <v>5</v>
      </c>
      <c r="E75" s="4">
        <f t="shared" si="1"/>
        <v>58</v>
      </c>
      <c r="F75" s="29"/>
    </row>
    <row r="76" spans="1:6">
      <c r="A76" s="1">
        <v>1</v>
      </c>
      <c r="B76" s="4">
        <v>45</v>
      </c>
      <c r="C76" s="4">
        <v>45</v>
      </c>
      <c r="D76" s="1">
        <v>5</v>
      </c>
      <c r="E76" s="4">
        <f t="shared" si="1"/>
        <v>450</v>
      </c>
      <c r="F76" s="29"/>
    </row>
    <row r="77" spans="1:6">
      <c r="A77" s="1">
        <v>1</v>
      </c>
      <c r="B77" s="4">
        <v>15</v>
      </c>
      <c r="C77" s="4">
        <v>8</v>
      </c>
      <c r="D77" s="1">
        <v>5</v>
      </c>
      <c r="E77" s="4">
        <f t="shared" si="1"/>
        <v>150</v>
      </c>
      <c r="F77" s="29"/>
    </row>
    <row r="78" spans="1:6">
      <c r="A78" s="1">
        <v>1</v>
      </c>
      <c r="B78" s="4">
        <v>5</v>
      </c>
      <c r="C78" s="4">
        <v>1</v>
      </c>
      <c r="D78" s="1">
        <v>5</v>
      </c>
      <c r="E78" s="4">
        <f t="shared" si="1"/>
        <v>50</v>
      </c>
      <c r="F78" s="29"/>
    </row>
    <row r="79" spans="1:6">
      <c r="A79" s="1">
        <v>1</v>
      </c>
      <c r="B79" s="4">
        <v>30</v>
      </c>
      <c r="C79" s="4">
        <v>58</v>
      </c>
      <c r="D79" s="1">
        <v>5</v>
      </c>
      <c r="E79" s="4">
        <f t="shared" si="1"/>
        <v>300</v>
      </c>
      <c r="F79" s="29"/>
    </row>
    <row r="80" spans="1:6">
      <c r="A80" s="1">
        <v>1</v>
      </c>
      <c r="B80" s="4">
        <v>30</v>
      </c>
      <c r="C80" s="4">
        <v>12</v>
      </c>
      <c r="D80" s="1">
        <v>5</v>
      </c>
      <c r="E80" s="4">
        <f t="shared" si="1"/>
        <v>300</v>
      </c>
      <c r="F80" s="29"/>
    </row>
    <row r="81" spans="1:6">
      <c r="A81" s="1">
        <v>1</v>
      </c>
      <c r="B81" s="4">
        <v>4</v>
      </c>
      <c r="C81" s="4">
        <v>60</v>
      </c>
      <c r="D81" s="1">
        <v>5</v>
      </c>
      <c r="E81" s="4">
        <f t="shared" si="1"/>
        <v>40</v>
      </c>
      <c r="F81" s="29"/>
    </row>
    <row r="82" spans="1:6">
      <c r="A82" s="1">
        <v>1</v>
      </c>
      <c r="B82" s="4">
        <v>60</v>
      </c>
      <c r="C82" s="4">
        <v>5</v>
      </c>
      <c r="D82" s="1">
        <v>5</v>
      </c>
      <c r="E82" s="4">
        <f t="shared" si="1"/>
        <v>600</v>
      </c>
      <c r="F82" s="29"/>
    </row>
    <row r="83" spans="1:6">
      <c r="A83" s="1">
        <v>1</v>
      </c>
      <c r="B83" s="4">
        <v>8</v>
      </c>
      <c r="C83" s="4">
        <v>9</v>
      </c>
      <c r="D83" s="1">
        <v>5</v>
      </c>
      <c r="E83" s="4">
        <f t="shared" si="1"/>
        <v>80</v>
      </c>
      <c r="F83" s="29"/>
    </row>
    <row r="84" spans="1:6">
      <c r="A84" s="1">
        <v>1</v>
      </c>
      <c r="B84" s="4">
        <v>50</v>
      </c>
      <c r="C84" s="4">
        <v>10</v>
      </c>
      <c r="D84" s="1">
        <v>5</v>
      </c>
      <c r="E84" s="4">
        <f t="shared" si="1"/>
        <v>500</v>
      </c>
      <c r="F84" s="29"/>
    </row>
    <row r="85" spans="1:6">
      <c r="A85" s="1">
        <v>1</v>
      </c>
      <c r="B85" s="4">
        <v>10</v>
      </c>
      <c r="C85" s="4">
        <v>5</v>
      </c>
      <c r="D85" s="1">
        <v>5</v>
      </c>
      <c r="E85" s="4">
        <f t="shared" si="1"/>
        <v>100</v>
      </c>
      <c r="F85" s="29"/>
    </row>
    <row r="86" spans="1:6">
      <c r="A86" s="1">
        <v>1</v>
      </c>
      <c r="B86" s="4">
        <v>8</v>
      </c>
      <c r="C86" s="4">
        <v>16</v>
      </c>
      <c r="D86" s="1">
        <v>5</v>
      </c>
      <c r="E86" s="4">
        <f t="shared" si="1"/>
        <v>80</v>
      </c>
      <c r="F86" s="29"/>
    </row>
    <row r="87" spans="1:6">
      <c r="A87" s="1">
        <v>1</v>
      </c>
      <c r="B87" s="4">
        <v>20</v>
      </c>
      <c r="C87" s="4">
        <v>18</v>
      </c>
      <c r="D87" s="1">
        <v>5</v>
      </c>
      <c r="E87" s="4">
        <f t="shared" si="1"/>
        <v>200</v>
      </c>
      <c r="F87" s="29"/>
    </row>
    <row r="88" spans="1:6">
      <c r="A88" s="1">
        <v>1</v>
      </c>
      <c r="B88" s="4">
        <v>74</v>
      </c>
      <c r="C88" s="4">
        <v>50</v>
      </c>
      <c r="D88" s="1">
        <v>5</v>
      </c>
      <c r="E88" s="4">
        <f t="shared" si="1"/>
        <v>740</v>
      </c>
      <c r="F88" s="29"/>
    </row>
    <row r="89" spans="1:6">
      <c r="A89" s="1">
        <v>1</v>
      </c>
      <c r="B89" s="4">
        <v>50</v>
      </c>
      <c r="C89" s="4">
        <v>30</v>
      </c>
      <c r="D89" s="1">
        <v>5</v>
      </c>
      <c r="E89" s="4">
        <f t="shared" si="1"/>
        <v>500</v>
      </c>
      <c r="F89" s="29"/>
    </row>
    <row r="90" spans="1:6">
      <c r="A90" s="1">
        <v>1</v>
      </c>
      <c r="B90" s="4">
        <v>4.5</v>
      </c>
      <c r="C90" s="4">
        <v>30</v>
      </c>
      <c r="D90" s="1">
        <v>5</v>
      </c>
      <c r="E90" s="4">
        <f t="shared" si="1"/>
        <v>45</v>
      </c>
      <c r="F90" s="29"/>
    </row>
    <row r="91" spans="1:6">
      <c r="A91" s="1">
        <v>1</v>
      </c>
      <c r="B91" s="4">
        <v>15</v>
      </c>
      <c r="C91" s="4">
        <v>6</v>
      </c>
      <c r="D91" s="1">
        <v>5</v>
      </c>
      <c r="E91" s="4">
        <f t="shared" si="1"/>
        <v>150</v>
      </c>
      <c r="F91" s="29"/>
    </row>
    <row r="92" spans="1:6">
      <c r="A92" s="1">
        <v>1</v>
      </c>
      <c r="B92" s="4">
        <v>25</v>
      </c>
      <c r="C92" s="4">
        <v>5</v>
      </c>
      <c r="D92" s="1">
        <v>5</v>
      </c>
      <c r="E92" s="4">
        <f t="shared" si="1"/>
        <v>250</v>
      </c>
      <c r="F92" s="29"/>
    </row>
    <row r="93" spans="1:6">
      <c r="A93" s="1">
        <v>1</v>
      </c>
      <c r="B93" s="4">
        <v>20</v>
      </c>
      <c r="C93" s="4">
        <v>21</v>
      </c>
      <c r="D93" s="1">
        <v>5</v>
      </c>
      <c r="E93" s="4">
        <f t="shared" si="1"/>
        <v>200</v>
      </c>
      <c r="F93" s="29"/>
    </row>
    <row r="94" spans="1:6">
      <c r="A94" s="1">
        <v>1</v>
      </c>
      <c r="B94" s="4">
        <v>37</v>
      </c>
      <c r="C94" s="4">
        <v>30</v>
      </c>
      <c r="D94" s="1">
        <v>5</v>
      </c>
      <c r="E94" s="4">
        <f t="shared" si="1"/>
        <v>370</v>
      </c>
      <c r="F94" s="29"/>
    </row>
    <row r="95" spans="1:6">
      <c r="A95" s="1">
        <v>1</v>
      </c>
      <c r="B95" s="4">
        <v>13</v>
      </c>
      <c r="C95" s="4">
        <v>45</v>
      </c>
      <c r="D95" s="1">
        <v>5</v>
      </c>
      <c r="E95" s="4">
        <f t="shared" si="1"/>
        <v>130</v>
      </c>
      <c r="F95" s="29"/>
    </row>
    <row r="96" spans="1:6">
      <c r="A96" s="1">
        <v>1</v>
      </c>
      <c r="B96" s="4">
        <v>10</v>
      </c>
      <c r="C96" s="4">
        <v>60.8</v>
      </c>
      <c r="D96" s="1">
        <v>5</v>
      </c>
      <c r="E96" s="4">
        <f t="shared" si="1"/>
        <v>100</v>
      </c>
      <c r="F96" s="29"/>
    </row>
    <row r="97" spans="1:6">
      <c r="A97" s="1">
        <v>1</v>
      </c>
      <c r="B97" s="4">
        <v>20</v>
      </c>
      <c r="C97" s="4">
        <v>12</v>
      </c>
      <c r="D97" s="1">
        <v>5</v>
      </c>
      <c r="E97" s="4">
        <f t="shared" si="1"/>
        <v>200</v>
      </c>
      <c r="F97" s="29"/>
    </row>
    <row r="98" spans="1:6">
      <c r="A98" s="1">
        <v>1</v>
      </c>
      <c r="B98" s="4">
        <v>35</v>
      </c>
      <c r="C98" s="4">
        <v>10</v>
      </c>
      <c r="D98" s="1">
        <v>5</v>
      </c>
      <c r="E98" s="4">
        <f t="shared" si="1"/>
        <v>350</v>
      </c>
      <c r="F98" s="29"/>
    </row>
    <row r="99" spans="1:6">
      <c r="A99" s="1">
        <v>1</v>
      </c>
      <c r="B99" s="4">
        <v>3</v>
      </c>
      <c r="C99" s="4">
        <v>27</v>
      </c>
      <c r="D99" s="1">
        <v>5</v>
      </c>
      <c r="E99" s="4">
        <f t="shared" si="1"/>
        <v>30</v>
      </c>
      <c r="F99" s="29"/>
    </row>
    <row r="100" spans="1:6">
      <c r="A100" s="1">
        <v>1</v>
      </c>
      <c r="B100" s="4">
        <v>8</v>
      </c>
      <c r="C100" s="4">
        <v>10</v>
      </c>
      <c r="D100" s="1">
        <v>5</v>
      </c>
      <c r="E100" s="4">
        <f t="shared" si="1"/>
        <v>80</v>
      </c>
      <c r="F100" s="29"/>
    </row>
    <row r="101" spans="1:6">
      <c r="A101" s="1">
        <v>1</v>
      </c>
      <c r="B101" s="4">
        <v>30</v>
      </c>
      <c r="C101" s="4">
        <v>45</v>
      </c>
      <c r="D101" s="1">
        <v>5</v>
      </c>
      <c r="E101" s="4">
        <f t="shared" si="1"/>
        <v>300</v>
      </c>
      <c r="F101" s="29"/>
    </row>
    <row r="102" spans="1:6">
      <c r="A102" s="1">
        <v>1</v>
      </c>
      <c r="B102" s="4">
        <v>60</v>
      </c>
      <c r="C102" s="4">
        <v>52</v>
      </c>
      <c r="D102" s="1">
        <v>5</v>
      </c>
      <c r="E102" s="4">
        <f t="shared" si="1"/>
        <v>600</v>
      </c>
      <c r="F102" s="29"/>
    </row>
    <row r="103" spans="1:6">
      <c r="A103" s="1">
        <v>1</v>
      </c>
      <c r="B103" s="4">
        <v>8</v>
      </c>
      <c r="C103" s="4">
        <v>16</v>
      </c>
      <c r="D103" s="1">
        <v>5</v>
      </c>
      <c r="E103" s="4">
        <f t="shared" si="1"/>
        <v>80</v>
      </c>
      <c r="F103" s="29"/>
    </row>
    <row r="104" spans="1:6">
      <c r="A104" s="1">
        <v>1</v>
      </c>
      <c r="B104" s="4">
        <v>10</v>
      </c>
      <c r="C104" s="4">
        <v>73</v>
      </c>
      <c r="D104" s="1">
        <v>5</v>
      </c>
      <c r="E104" s="4">
        <f t="shared" si="1"/>
        <v>100</v>
      </c>
      <c r="F104" s="29"/>
    </row>
    <row r="105" spans="1:6">
      <c r="A105" s="1">
        <v>1</v>
      </c>
      <c r="B105" s="4">
        <v>8</v>
      </c>
      <c r="C105" s="4">
        <v>20</v>
      </c>
      <c r="D105" s="1">
        <v>5</v>
      </c>
      <c r="E105" s="4">
        <f t="shared" si="1"/>
        <v>80</v>
      </c>
      <c r="F105" s="29"/>
    </row>
    <row r="106" spans="1:6">
      <c r="A106" s="1">
        <v>1</v>
      </c>
      <c r="B106" s="4">
        <v>15</v>
      </c>
      <c r="C106" s="4">
        <v>16</v>
      </c>
      <c r="D106" s="1">
        <v>5</v>
      </c>
      <c r="E106" s="4">
        <f t="shared" si="1"/>
        <v>150</v>
      </c>
      <c r="F106" s="29"/>
    </row>
    <row r="107" spans="1:6">
      <c r="A107" s="1">
        <v>1</v>
      </c>
      <c r="B107" s="4">
        <v>16</v>
      </c>
      <c r="C107" s="4">
        <v>22</v>
      </c>
      <c r="D107" s="1">
        <v>5</v>
      </c>
      <c r="E107" s="4">
        <f t="shared" si="1"/>
        <v>160</v>
      </c>
      <c r="F107" s="29"/>
    </row>
    <row r="108" spans="1:6">
      <c r="A108" s="1">
        <v>1</v>
      </c>
      <c r="B108" s="4">
        <v>3</v>
      </c>
      <c r="C108" s="4">
        <v>6</v>
      </c>
      <c r="D108" s="1">
        <v>5</v>
      </c>
      <c r="E108" s="4">
        <f t="shared" si="1"/>
        <v>30</v>
      </c>
      <c r="F108" s="29"/>
    </row>
    <row r="109" spans="1:6">
      <c r="A109" s="1">
        <v>1</v>
      </c>
      <c r="B109" s="4">
        <v>5</v>
      </c>
      <c r="C109" s="4">
        <v>46</v>
      </c>
      <c r="D109" s="1">
        <v>5</v>
      </c>
      <c r="E109" s="4">
        <f t="shared" si="1"/>
        <v>50</v>
      </c>
      <c r="F109" s="29"/>
    </row>
    <row r="110" spans="1:6">
      <c r="A110" s="1">
        <v>1</v>
      </c>
      <c r="B110" s="4">
        <v>8</v>
      </c>
      <c r="C110" s="4">
        <v>16</v>
      </c>
      <c r="D110" s="1">
        <v>5</v>
      </c>
      <c r="E110" s="4">
        <f t="shared" si="1"/>
        <v>80</v>
      </c>
      <c r="F110" s="29"/>
    </row>
    <row r="111" spans="1:6">
      <c r="A111" s="1">
        <v>1</v>
      </c>
      <c r="B111" s="4">
        <v>8</v>
      </c>
      <c r="C111" s="4">
        <v>2.6</v>
      </c>
      <c r="D111" s="1">
        <v>5</v>
      </c>
      <c r="E111" s="4">
        <f t="shared" si="1"/>
        <v>80</v>
      </c>
      <c r="F111" s="29"/>
    </row>
    <row r="112" spans="1:6">
      <c r="A112" s="1">
        <v>1</v>
      </c>
      <c r="B112" s="4">
        <v>6</v>
      </c>
      <c r="C112" s="4">
        <v>28.3</v>
      </c>
      <c r="D112" s="1">
        <v>5</v>
      </c>
      <c r="E112" s="4">
        <f t="shared" si="1"/>
        <v>60</v>
      </c>
      <c r="F112" s="29"/>
    </row>
    <row r="113" spans="1:6">
      <c r="A113" s="1">
        <v>1</v>
      </c>
      <c r="B113" s="4">
        <v>15</v>
      </c>
      <c r="C113" s="4">
        <v>70</v>
      </c>
      <c r="D113" s="1">
        <v>5</v>
      </c>
      <c r="E113" s="4">
        <f t="shared" si="1"/>
        <v>150</v>
      </c>
      <c r="F113" s="29"/>
    </row>
    <row r="114" spans="1:6">
      <c r="A114" s="1">
        <v>1</v>
      </c>
      <c r="B114" s="4">
        <v>7</v>
      </c>
      <c r="C114" s="4">
        <v>40</v>
      </c>
      <c r="D114" s="1">
        <v>5</v>
      </c>
      <c r="E114" s="4">
        <f t="shared" si="1"/>
        <v>70</v>
      </c>
      <c r="F114" s="29"/>
    </row>
    <row r="115" spans="1:6">
      <c r="A115" s="1">
        <v>1</v>
      </c>
      <c r="B115" s="4">
        <v>8</v>
      </c>
      <c r="C115" s="4">
        <v>11.2</v>
      </c>
      <c r="D115" s="1">
        <v>5</v>
      </c>
      <c r="E115" s="4">
        <f t="shared" si="1"/>
        <v>80</v>
      </c>
      <c r="F115" s="29"/>
    </row>
    <row r="116" spans="1:6">
      <c r="A116" s="1">
        <v>1</v>
      </c>
      <c r="B116" s="4">
        <v>6</v>
      </c>
      <c r="C116" s="4">
        <v>30</v>
      </c>
      <c r="D116" s="1">
        <v>5</v>
      </c>
      <c r="E116" s="4">
        <f t="shared" si="1"/>
        <v>60</v>
      </c>
      <c r="F116" s="29"/>
    </row>
    <row r="117" spans="1:6">
      <c r="A117" s="1">
        <v>1</v>
      </c>
      <c r="B117" s="4">
        <v>6</v>
      </c>
      <c r="C117" s="4">
        <v>3</v>
      </c>
      <c r="D117" s="1">
        <v>5</v>
      </c>
      <c r="E117" s="4">
        <f t="shared" si="1"/>
        <v>60</v>
      </c>
      <c r="F117" s="29"/>
    </row>
    <row r="118" spans="1:6">
      <c r="A118" s="1">
        <v>1</v>
      </c>
      <c r="B118" s="4">
        <v>6</v>
      </c>
      <c r="C118" s="4">
        <v>16</v>
      </c>
      <c r="D118" s="1">
        <v>5</v>
      </c>
      <c r="E118" s="4">
        <f t="shared" si="1"/>
        <v>60</v>
      </c>
      <c r="F118" s="29"/>
    </row>
    <row r="119" spans="1:6">
      <c r="A119" s="1">
        <v>1</v>
      </c>
      <c r="B119" s="4">
        <v>10</v>
      </c>
      <c r="C119" s="4">
        <v>56</v>
      </c>
      <c r="D119" s="1">
        <v>5</v>
      </c>
      <c r="E119" s="4">
        <f t="shared" si="1"/>
        <v>100</v>
      </c>
      <c r="F119" s="29"/>
    </row>
    <row r="120" spans="1:6">
      <c r="A120" s="1">
        <v>1</v>
      </c>
      <c r="B120" s="4">
        <v>38</v>
      </c>
      <c r="C120" s="4">
        <v>70</v>
      </c>
      <c r="D120" s="1">
        <v>5</v>
      </c>
      <c r="E120" s="4">
        <f t="shared" si="1"/>
        <v>380</v>
      </c>
      <c r="F120" s="29"/>
    </row>
    <row r="121" spans="1:6">
      <c r="A121" s="1">
        <v>1</v>
      </c>
      <c r="B121" s="4">
        <v>14</v>
      </c>
      <c r="C121" s="4">
        <v>4</v>
      </c>
      <c r="D121" s="1">
        <v>5</v>
      </c>
      <c r="E121" s="4">
        <f t="shared" si="1"/>
        <v>140</v>
      </c>
      <c r="F121" s="29"/>
    </row>
    <row r="122" spans="1:6">
      <c r="A122" s="1">
        <v>1</v>
      </c>
      <c r="B122" s="4">
        <v>17</v>
      </c>
      <c r="C122" s="4">
        <v>40</v>
      </c>
      <c r="D122" s="1">
        <v>5</v>
      </c>
      <c r="E122" s="4">
        <f t="shared" si="1"/>
        <v>170</v>
      </c>
      <c r="F122" s="29"/>
    </row>
    <row r="123" spans="1:6">
      <c r="A123" s="1">
        <v>1</v>
      </c>
      <c r="B123" s="4">
        <v>3</v>
      </c>
      <c r="C123" s="4">
        <v>3</v>
      </c>
      <c r="D123" s="1">
        <v>5</v>
      </c>
      <c r="E123" s="4">
        <f t="shared" si="1"/>
        <v>30</v>
      </c>
      <c r="F123" s="29"/>
    </row>
    <row r="124" spans="1:6">
      <c r="A124" s="1">
        <v>1</v>
      </c>
      <c r="B124" s="4">
        <v>32</v>
      </c>
      <c r="C124" s="4">
        <v>3</v>
      </c>
      <c r="D124" s="1">
        <v>5</v>
      </c>
      <c r="E124" s="4">
        <f t="shared" si="1"/>
        <v>320</v>
      </c>
      <c r="F124" s="29"/>
    </row>
    <row r="125" spans="1:6">
      <c r="A125" s="1">
        <v>1</v>
      </c>
      <c r="B125" s="4">
        <v>15</v>
      </c>
      <c r="C125" s="4">
        <v>5</v>
      </c>
      <c r="D125" s="1">
        <v>5</v>
      </c>
      <c r="E125" s="4">
        <f t="shared" si="1"/>
        <v>150</v>
      </c>
      <c r="F125" s="29"/>
    </row>
    <row r="126" spans="1:6">
      <c r="A126" s="1">
        <v>1</v>
      </c>
      <c r="B126" s="4">
        <v>15</v>
      </c>
      <c r="C126" s="4">
        <v>72</v>
      </c>
      <c r="D126" s="1">
        <v>5</v>
      </c>
      <c r="E126" s="4">
        <f t="shared" si="1"/>
        <v>150</v>
      </c>
      <c r="F126" s="29"/>
    </row>
    <row r="127" spans="1:6">
      <c r="A127" s="1">
        <v>1</v>
      </c>
      <c r="B127" s="4">
        <v>10</v>
      </c>
      <c r="C127" s="4">
        <v>16</v>
      </c>
      <c r="D127" s="1">
        <v>5</v>
      </c>
      <c r="E127" s="4">
        <f t="shared" si="1"/>
        <v>100</v>
      </c>
      <c r="F127" s="29"/>
    </row>
    <row r="128" spans="1:6">
      <c r="A128" s="1">
        <v>1</v>
      </c>
      <c r="B128" s="4">
        <v>10</v>
      </c>
      <c r="C128" s="4">
        <v>18</v>
      </c>
      <c r="D128" s="1">
        <v>5</v>
      </c>
      <c r="E128" s="4">
        <f t="shared" si="1"/>
        <v>100</v>
      </c>
      <c r="F128" s="29"/>
    </row>
    <row r="129" spans="1:6">
      <c r="A129" s="1">
        <v>1</v>
      </c>
      <c r="B129" s="4">
        <v>10</v>
      </c>
      <c r="C129" s="4">
        <v>16</v>
      </c>
      <c r="D129" s="1">
        <v>5</v>
      </c>
      <c r="E129" s="4">
        <f t="shared" si="1"/>
        <v>100</v>
      </c>
      <c r="F129" s="29"/>
    </row>
    <row r="130" spans="1:6">
      <c r="A130" s="1">
        <v>1</v>
      </c>
      <c r="B130" s="4">
        <v>9</v>
      </c>
      <c r="C130" s="4">
        <v>17</v>
      </c>
      <c r="D130" s="1">
        <v>4</v>
      </c>
      <c r="E130" s="4">
        <f t="shared" si="1"/>
        <v>72</v>
      </c>
      <c r="F130" s="29"/>
    </row>
    <row r="131" spans="1:6">
      <c r="A131" s="1">
        <v>1</v>
      </c>
      <c r="B131" s="4">
        <v>18</v>
      </c>
      <c r="C131" s="4">
        <v>30</v>
      </c>
      <c r="D131" s="1">
        <v>4</v>
      </c>
      <c r="E131" s="4">
        <f t="shared" si="1"/>
        <v>144</v>
      </c>
      <c r="F131" s="29"/>
    </row>
    <row r="132" spans="1:6">
      <c r="A132" s="1">
        <v>1</v>
      </c>
      <c r="B132" s="4">
        <v>12</v>
      </c>
      <c r="C132" s="4">
        <v>8</v>
      </c>
      <c r="D132" s="1">
        <v>4</v>
      </c>
      <c r="E132" s="4">
        <f t="shared" ref="E132:E195" si="2">B132*D132*2</f>
        <v>96</v>
      </c>
      <c r="F132" s="29"/>
    </row>
    <row r="133" spans="1:6">
      <c r="A133" s="1">
        <v>1</v>
      </c>
      <c r="B133" s="4">
        <v>8</v>
      </c>
      <c r="C133" s="4">
        <v>27</v>
      </c>
      <c r="D133" s="1">
        <v>4</v>
      </c>
      <c r="E133" s="4">
        <f t="shared" si="2"/>
        <v>64</v>
      </c>
      <c r="F133" s="29"/>
    </row>
    <row r="134" spans="1:6">
      <c r="A134" s="1">
        <v>1</v>
      </c>
      <c r="B134" s="4">
        <v>7</v>
      </c>
      <c r="C134" s="4">
        <v>4.8</v>
      </c>
      <c r="D134" s="1">
        <v>4</v>
      </c>
      <c r="E134" s="4">
        <f t="shared" si="2"/>
        <v>56</v>
      </c>
      <c r="F134" s="29"/>
    </row>
    <row r="135" spans="1:6">
      <c r="A135" s="1">
        <v>1</v>
      </c>
      <c r="B135" s="4">
        <v>7</v>
      </c>
      <c r="C135" s="4">
        <v>22.5</v>
      </c>
      <c r="D135" s="1">
        <v>4</v>
      </c>
      <c r="E135" s="4">
        <f t="shared" si="2"/>
        <v>56</v>
      </c>
      <c r="F135" s="29"/>
    </row>
    <row r="136" spans="1:6">
      <c r="A136" s="1">
        <v>1</v>
      </c>
      <c r="B136" s="4">
        <v>33</v>
      </c>
      <c r="C136" s="4">
        <v>4</v>
      </c>
      <c r="D136" s="1">
        <v>4</v>
      </c>
      <c r="E136" s="4">
        <f t="shared" si="2"/>
        <v>264</v>
      </c>
      <c r="F136" s="29"/>
    </row>
    <row r="137" spans="1:6">
      <c r="A137" s="1">
        <v>1</v>
      </c>
      <c r="B137" s="4">
        <v>4</v>
      </c>
      <c r="C137" s="4">
        <v>12</v>
      </c>
      <c r="D137" s="1">
        <v>4</v>
      </c>
      <c r="E137" s="4">
        <f t="shared" si="2"/>
        <v>32</v>
      </c>
      <c r="F137" s="29"/>
    </row>
    <row r="138" spans="1:6">
      <c r="A138" s="1">
        <v>1</v>
      </c>
      <c r="B138" s="4">
        <v>90</v>
      </c>
      <c r="C138" s="4">
        <v>29</v>
      </c>
      <c r="D138" s="1">
        <v>4</v>
      </c>
      <c r="E138" s="4">
        <f t="shared" si="2"/>
        <v>720</v>
      </c>
      <c r="F138" s="29"/>
    </row>
    <row r="139" spans="1:6">
      <c r="A139" s="1">
        <v>1</v>
      </c>
      <c r="B139" s="4">
        <v>14</v>
      </c>
      <c r="C139" s="4">
        <v>8</v>
      </c>
      <c r="D139" s="1">
        <v>4</v>
      </c>
      <c r="E139" s="4">
        <f t="shared" si="2"/>
        <v>112</v>
      </c>
      <c r="F139" s="29"/>
    </row>
    <row r="140" spans="1:6">
      <c r="A140" s="1">
        <v>1</v>
      </c>
      <c r="B140" s="4">
        <v>30</v>
      </c>
      <c r="C140" s="4">
        <v>35</v>
      </c>
      <c r="D140" s="1">
        <v>4</v>
      </c>
      <c r="E140" s="4">
        <f t="shared" si="2"/>
        <v>240</v>
      </c>
      <c r="F140" s="29"/>
    </row>
    <row r="141" spans="1:6">
      <c r="A141" s="1">
        <v>1</v>
      </c>
      <c r="B141" s="4">
        <v>45</v>
      </c>
      <c r="C141" s="4">
        <v>20</v>
      </c>
      <c r="D141" s="1">
        <v>4</v>
      </c>
      <c r="E141" s="4">
        <f t="shared" si="2"/>
        <v>360</v>
      </c>
      <c r="F141" s="29"/>
    </row>
    <row r="142" spans="1:6">
      <c r="A142" s="1">
        <v>1</v>
      </c>
      <c r="B142" s="4">
        <v>10</v>
      </c>
      <c r="C142" s="4">
        <v>7</v>
      </c>
      <c r="D142" s="1">
        <v>4</v>
      </c>
      <c r="E142" s="4">
        <f t="shared" si="2"/>
        <v>80</v>
      </c>
      <c r="F142" s="29"/>
    </row>
    <row r="143" spans="1:6">
      <c r="A143" s="1">
        <v>1</v>
      </c>
      <c r="B143" s="4">
        <v>5</v>
      </c>
      <c r="C143" s="4">
        <v>1</v>
      </c>
      <c r="D143" s="1">
        <v>4</v>
      </c>
      <c r="E143" s="4">
        <f t="shared" si="2"/>
        <v>40</v>
      </c>
      <c r="F143" s="29"/>
    </row>
    <row r="144" spans="1:6">
      <c r="A144" s="1">
        <v>1</v>
      </c>
      <c r="B144" s="4">
        <v>6</v>
      </c>
      <c r="C144" s="4">
        <v>15</v>
      </c>
      <c r="D144" s="1">
        <v>4</v>
      </c>
      <c r="E144" s="4">
        <f t="shared" si="2"/>
        <v>48</v>
      </c>
      <c r="F144" s="29"/>
    </row>
    <row r="145" spans="1:6">
      <c r="A145" s="1">
        <v>1</v>
      </c>
      <c r="B145" s="4">
        <v>19</v>
      </c>
      <c r="C145" s="4">
        <v>25</v>
      </c>
      <c r="D145" s="1">
        <v>4</v>
      </c>
      <c r="E145" s="4">
        <f t="shared" si="2"/>
        <v>152</v>
      </c>
      <c r="F145" s="29"/>
    </row>
    <row r="146" spans="1:6">
      <c r="A146" s="1">
        <v>1</v>
      </c>
      <c r="B146" s="4">
        <v>5</v>
      </c>
      <c r="C146" s="4">
        <v>15</v>
      </c>
      <c r="D146" s="1">
        <v>4</v>
      </c>
      <c r="E146" s="4">
        <f t="shared" si="2"/>
        <v>40</v>
      </c>
      <c r="F146" s="29"/>
    </row>
    <row r="147" spans="1:6">
      <c r="A147" s="1">
        <v>1</v>
      </c>
      <c r="B147" s="4">
        <v>14</v>
      </c>
      <c r="C147" s="4">
        <v>1.5</v>
      </c>
      <c r="D147" s="1">
        <v>4</v>
      </c>
      <c r="E147" s="4">
        <f t="shared" si="2"/>
        <v>112</v>
      </c>
      <c r="F147" s="29"/>
    </row>
    <row r="148" spans="1:6">
      <c r="A148" s="1">
        <v>1</v>
      </c>
      <c r="B148" s="4">
        <v>10</v>
      </c>
      <c r="C148" s="4">
        <v>3</v>
      </c>
      <c r="D148" s="1">
        <v>4</v>
      </c>
      <c r="E148" s="4">
        <f t="shared" si="2"/>
        <v>80</v>
      </c>
      <c r="F148" s="29"/>
    </row>
    <row r="149" spans="1:6">
      <c r="A149" s="1">
        <v>1</v>
      </c>
      <c r="B149" s="4">
        <v>18</v>
      </c>
      <c r="C149" s="4">
        <v>53</v>
      </c>
      <c r="D149" s="1">
        <v>4</v>
      </c>
      <c r="E149" s="4">
        <f t="shared" si="2"/>
        <v>144</v>
      </c>
      <c r="F149" s="29"/>
    </row>
    <row r="150" spans="1:6">
      <c r="A150" s="1">
        <v>1</v>
      </c>
      <c r="B150" s="4">
        <v>14</v>
      </c>
      <c r="C150" s="4">
        <v>65</v>
      </c>
      <c r="D150" s="1">
        <v>4</v>
      </c>
      <c r="E150" s="4">
        <f t="shared" si="2"/>
        <v>112</v>
      </c>
      <c r="F150" s="29"/>
    </row>
    <row r="151" spans="1:6">
      <c r="A151" s="1">
        <v>1</v>
      </c>
      <c r="B151" s="4">
        <v>7</v>
      </c>
      <c r="C151" s="4">
        <v>5</v>
      </c>
      <c r="D151" s="1">
        <v>4</v>
      </c>
      <c r="E151" s="4">
        <f t="shared" si="2"/>
        <v>56</v>
      </c>
      <c r="F151" s="29"/>
    </row>
    <row r="152" spans="1:6">
      <c r="A152" s="1">
        <v>1</v>
      </c>
      <c r="B152" s="4">
        <v>35</v>
      </c>
      <c r="C152" s="4">
        <v>50</v>
      </c>
      <c r="D152" s="1">
        <v>4</v>
      </c>
      <c r="E152" s="4">
        <f t="shared" si="2"/>
        <v>280</v>
      </c>
      <c r="F152" s="29"/>
    </row>
    <row r="153" spans="1:6">
      <c r="A153" s="1">
        <v>1</v>
      </c>
      <c r="B153" s="4">
        <v>5</v>
      </c>
      <c r="C153" s="4">
        <v>50</v>
      </c>
      <c r="D153" s="1">
        <v>4</v>
      </c>
      <c r="E153" s="4">
        <f t="shared" si="2"/>
        <v>40</v>
      </c>
      <c r="F153" s="29"/>
    </row>
    <row r="154" spans="1:6">
      <c r="A154" s="1">
        <v>1</v>
      </c>
      <c r="B154" s="4">
        <v>12.5</v>
      </c>
      <c r="C154" s="4">
        <v>15</v>
      </c>
      <c r="D154" s="1">
        <v>4</v>
      </c>
      <c r="E154" s="4">
        <f t="shared" si="2"/>
        <v>100</v>
      </c>
      <c r="F154" s="29"/>
    </row>
    <row r="155" spans="1:6">
      <c r="A155" s="1">
        <v>1</v>
      </c>
      <c r="B155" s="4">
        <v>40</v>
      </c>
      <c r="C155" s="4">
        <v>20</v>
      </c>
      <c r="D155" s="1">
        <v>4</v>
      </c>
      <c r="E155" s="4">
        <f t="shared" si="2"/>
        <v>320</v>
      </c>
      <c r="F155" s="29"/>
    </row>
    <row r="156" spans="1:6">
      <c r="A156" s="1">
        <v>1</v>
      </c>
      <c r="B156" s="4">
        <v>5</v>
      </c>
      <c r="C156" s="4">
        <v>100</v>
      </c>
      <c r="D156" s="1">
        <v>4</v>
      </c>
      <c r="E156" s="4">
        <f t="shared" si="2"/>
        <v>40</v>
      </c>
      <c r="F156" s="29"/>
    </row>
    <row r="157" spans="1:6">
      <c r="A157" s="1">
        <v>1</v>
      </c>
      <c r="B157" s="4">
        <v>4.8</v>
      </c>
      <c r="C157" s="4">
        <v>25</v>
      </c>
      <c r="D157" s="1">
        <v>4</v>
      </c>
      <c r="E157" s="4">
        <f t="shared" si="2"/>
        <v>38.4</v>
      </c>
      <c r="F157" s="29"/>
    </row>
    <row r="158" spans="1:6">
      <c r="A158" s="1">
        <v>1</v>
      </c>
      <c r="B158" s="4">
        <v>5</v>
      </c>
      <c r="C158" s="4">
        <v>45</v>
      </c>
      <c r="D158" s="1">
        <v>4</v>
      </c>
      <c r="E158" s="4">
        <f t="shared" si="2"/>
        <v>40</v>
      </c>
      <c r="F158" s="29"/>
    </row>
    <row r="159" spans="1:6">
      <c r="A159" s="1">
        <v>1</v>
      </c>
      <c r="B159" s="4">
        <v>50</v>
      </c>
      <c r="C159" s="4">
        <v>20</v>
      </c>
      <c r="D159" s="1">
        <v>4</v>
      </c>
      <c r="E159" s="4">
        <f t="shared" si="2"/>
        <v>400</v>
      </c>
      <c r="F159" s="29"/>
    </row>
    <row r="160" spans="1:6">
      <c r="A160" s="1">
        <v>1</v>
      </c>
      <c r="B160" s="4">
        <v>45</v>
      </c>
      <c r="C160" s="4">
        <v>5</v>
      </c>
      <c r="D160" s="1">
        <v>4</v>
      </c>
      <c r="E160" s="4">
        <f t="shared" si="2"/>
        <v>360</v>
      </c>
      <c r="F160" s="29"/>
    </row>
    <row r="161" spans="1:6">
      <c r="A161" s="1">
        <v>1</v>
      </c>
      <c r="B161" s="4">
        <v>86</v>
      </c>
      <c r="C161" s="4">
        <v>15</v>
      </c>
      <c r="D161" s="1">
        <v>4</v>
      </c>
      <c r="E161" s="4">
        <f t="shared" si="2"/>
        <v>688</v>
      </c>
      <c r="F161" s="29"/>
    </row>
    <row r="162" spans="1:6">
      <c r="A162" s="1">
        <v>1</v>
      </c>
      <c r="B162" s="4">
        <v>6</v>
      </c>
      <c r="C162" s="4">
        <v>30</v>
      </c>
      <c r="D162" s="1">
        <v>4</v>
      </c>
      <c r="E162" s="4">
        <f t="shared" si="2"/>
        <v>48</v>
      </c>
      <c r="F162" s="29"/>
    </row>
    <row r="163" spans="1:6">
      <c r="A163" s="1">
        <v>1</v>
      </c>
      <c r="B163" s="4">
        <v>43</v>
      </c>
      <c r="C163" s="4">
        <v>7</v>
      </c>
      <c r="D163" s="1">
        <v>4</v>
      </c>
      <c r="E163" s="4">
        <f t="shared" si="2"/>
        <v>344</v>
      </c>
      <c r="F163" s="29"/>
    </row>
    <row r="164" spans="1:6">
      <c r="A164" s="1">
        <v>1</v>
      </c>
      <c r="B164" s="4">
        <v>20.3</v>
      </c>
      <c r="C164" s="4">
        <v>20</v>
      </c>
      <c r="D164" s="1">
        <v>4</v>
      </c>
      <c r="E164" s="4">
        <f t="shared" si="2"/>
        <v>162.4</v>
      </c>
      <c r="F164" s="29"/>
    </row>
    <row r="165" spans="1:6">
      <c r="A165" s="1">
        <v>1</v>
      </c>
      <c r="B165" s="4">
        <v>12.5</v>
      </c>
      <c r="C165" s="4">
        <v>30</v>
      </c>
      <c r="D165" s="1">
        <v>4</v>
      </c>
      <c r="E165" s="4">
        <f t="shared" si="2"/>
        <v>100</v>
      </c>
      <c r="F165" s="29"/>
    </row>
    <row r="166" spans="1:6">
      <c r="A166" s="1">
        <v>1</v>
      </c>
      <c r="B166" s="4">
        <v>4</v>
      </c>
      <c r="C166" s="4">
        <v>20</v>
      </c>
      <c r="D166" s="1">
        <v>4</v>
      </c>
      <c r="E166" s="4">
        <f t="shared" si="2"/>
        <v>32</v>
      </c>
      <c r="F166" s="29"/>
    </row>
    <row r="167" spans="1:6">
      <c r="A167" s="1">
        <v>1</v>
      </c>
      <c r="B167" s="4">
        <v>8.1</v>
      </c>
      <c r="C167" s="4">
        <v>70</v>
      </c>
      <c r="D167" s="1">
        <v>4</v>
      </c>
      <c r="E167" s="4">
        <f t="shared" si="2"/>
        <v>64.8</v>
      </c>
      <c r="F167" s="29"/>
    </row>
    <row r="168" spans="1:6">
      <c r="A168" s="1">
        <v>1</v>
      </c>
      <c r="B168" s="4">
        <v>50</v>
      </c>
      <c r="C168" s="4">
        <v>2.6</v>
      </c>
      <c r="D168" s="1">
        <v>4</v>
      </c>
      <c r="E168" s="4">
        <f t="shared" si="2"/>
        <v>400</v>
      </c>
      <c r="F168" s="29"/>
    </row>
    <row r="169" spans="1:6">
      <c r="A169" s="1">
        <v>1</v>
      </c>
      <c r="B169" s="4">
        <v>12.5</v>
      </c>
      <c r="C169" s="4">
        <v>6</v>
      </c>
      <c r="D169" s="1">
        <v>4</v>
      </c>
      <c r="E169" s="4">
        <f t="shared" si="2"/>
        <v>100</v>
      </c>
      <c r="F169" s="29"/>
    </row>
    <row r="170" spans="1:6">
      <c r="A170" s="1">
        <v>1</v>
      </c>
      <c r="B170" s="4">
        <v>9.4</v>
      </c>
      <c r="C170" s="4">
        <v>55</v>
      </c>
      <c r="D170" s="1">
        <v>4</v>
      </c>
      <c r="E170" s="4">
        <f t="shared" si="2"/>
        <v>75.2</v>
      </c>
      <c r="F170" s="29"/>
    </row>
    <row r="171" spans="1:6">
      <c r="A171" s="1">
        <v>1</v>
      </c>
      <c r="B171" s="4">
        <v>16</v>
      </c>
      <c r="C171" s="4">
        <v>7.5</v>
      </c>
      <c r="D171" s="1">
        <v>4</v>
      </c>
      <c r="E171" s="4">
        <f t="shared" si="2"/>
        <v>128</v>
      </c>
      <c r="F171" s="29"/>
    </row>
    <row r="172" spans="1:6">
      <c r="A172" s="1">
        <v>1</v>
      </c>
      <c r="B172" s="4">
        <v>35</v>
      </c>
      <c r="C172" s="4">
        <v>30</v>
      </c>
      <c r="D172" s="1">
        <v>4</v>
      </c>
      <c r="E172" s="4">
        <f t="shared" si="2"/>
        <v>280</v>
      </c>
      <c r="F172" s="29"/>
    </row>
    <row r="173" spans="1:6">
      <c r="A173" s="1">
        <v>1</v>
      </c>
      <c r="B173" s="4">
        <v>6.7</v>
      </c>
      <c r="C173" s="4">
        <v>7.5</v>
      </c>
      <c r="D173" s="1">
        <v>4</v>
      </c>
      <c r="E173" s="4">
        <f t="shared" si="2"/>
        <v>53.6</v>
      </c>
      <c r="F173" s="29"/>
    </row>
    <row r="174" spans="1:6">
      <c r="A174" s="1">
        <v>1</v>
      </c>
      <c r="B174" s="4">
        <v>14</v>
      </c>
      <c r="C174" s="4">
        <v>3</v>
      </c>
      <c r="D174" s="1">
        <v>4</v>
      </c>
      <c r="E174" s="4">
        <f t="shared" si="2"/>
        <v>112</v>
      </c>
      <c r="F174" s="29"/>
    </row>
    <row r="175" spans="1:6">
      <c r="A175" s="1">
        <v>1</v>
      </c>
      <c r="B175" s="4">
        <v>27</v>
      </c>
      <c r="C175" s="4">
        <v>2</v>
      </c>
      <c r="D175" s="1">
        <v>4</v>
      </c>
      <c r="E175" s="4">
        <f t="shared" si="2"/>
        <v>216</v>
      </c>
      <c r="F175" s="29"/>
    </row>
    <row r="176" spans="1:6">
      <c r="A176" s="1">
        <v>1</v>
      </c>
      <c r="B176" s="4">
        <v>6.6</v>
      </c>
      <c r="C176" s="4">
        <v>7</v>
      </c>
      <c r="D176" s="1">
        <v>4</v>
      </c>
      <c r="E176" s="4">
        <f t="shared" si="2"/>
        <v>52.8</v>
      </c>
      <c r="F176" s="29"/>
    </row>
    <row r="177" spans="1:6">
      <c r="A177" s="1">
        <v>1</v>
      </c>
      <c r="B177" s="4">
        <v>3.5</v>
      </c>
      <c r="C177" s="4">
        <v>18</v>
      </c>
      <c r="D177" s="1">
        <v>4</v>
      </c>
      <c r="E177" s="4">
        <f t="shared" si="2"/>
        <v>28</v>
      </c>
      <c r="F177" s="29"/>
    </row>
    <row r="178" spans="1:6">
      <c r="A178" s="1">
        <v>1</v>
      </c>
      <c r="B178" s="4">
        <v>10</v>
      </c>
      <c r="C178" s="4">
        <v>25</v>
      </c>
      <c r="D178" s="1">
        <v>4</v>
      </c>
      <c r="E178" s="4">
        <f t="shared" si="2"/>
        <v>80</v>
      </c>
      <c r="F178" s="29"/>
    </row>
    <row r="179" spans="1:6">
      <c r="A179" s="1">
        <v>1</v>
      </c>
      <c r="B179" s="4">
        <v>5</v>
      </c>
      <c r="C179" s="4">
        <v>40</v>
      </c>
      <c r="D179" s="1">
        <v>4</v>
      </c>
      <c r="E179" s="4">
        <f t="shared" si="2"/>
        <v>40</v>
      </c>
      <c r="F179" s="29"/>
    </row>
    <row r="180" spans="1:6">
      <c r="A180" s="1">
        <v>1</v>
      </c>
      <c r="B180" s="4">
        <v>9</v>
      </c>
      <c r="C180" s="4">
        <v>30</v>
      </c>
      <c r="D180" s="1">
        <v>4</v>
      </c>
      <c r="E180" s="4">
        <f t="shared" si="2"/>
        <v>72</v>
      </c>
      <c r="F180" s="29"/>
    </row>
    <row r="181" spans="1:6">
      <c r="A181" s="1">
        <v>1</v>
      </c>
      <c r="B181" s="4">
        <v>27</v>
      </c>
      <c r="C181" s="4">
        <v>65</v>
      </c>
      <c r="D181" s="1">
        <v>4</v>
      </c>
      <c r="E181" s="4">
        <f t="shared" si="2"/>
        <v>216</v>
      </c>
      <c r="F181" s="29"/>
    </row>
    <row r="182" spans="1:6">
      <c r="A182" s="1">
        <v>1</v>
      </c>
      <c r="B182" s="4">
        <v>90</v>
      </c>
      <c r="C182" s="4">
        <v>65</v>
      </c>
      <c r="D182" s="1">
        <v>4</v>
      </c>
      <c r="E182" s="4">
        <f t="shared" si="2"/>
        <v>720</v>
      </c>
      <c r="F182" s="29"/>
    </row>
    <row r="183" spans="1:6">
      <c r="A183" s="1">
        <v>1</v>
      </c>
      <c r="B183" s="4">
        <v>35</v>
      </c>
      <c r="C183" s="4">
        <v>10</v>
      </c>
      <c r="D183" s="1">
        <v>4</v>
      </c>
      <c r="E183" s="4">
        <f t="shared" si="2"/>
        <v>280</v>
      </c>
      <c r="F183" s="29"/>
    </row>
    <row r="184" spans="1:6">
      <c r="A184" s="1">
        <v>1</v>
      </c>
      <c r="B184" s="4">
        <v>40</v>
      </c>
      <c r="C184" s="4">
        <v>15</v>
      </c>
      <c r="D184" s="1">
        <v>4</v>
      </c>
      <c r="E184" s="4">
        <f t="shared" si="2"/>
        <v>320</v>
      </c>
      <c r="F184" s="29"/>
    </row>
    <row r="185" spans="1:6">
      <c r="A185" s="1">
        <v>1</v>
      </c>
      <c r="B185" s="4">
        <v>28</v>
      </c>
      <c r="C185" s="4">
        <v>34</v>
      </c>
      <c r="D185" s="1">
        <v>4</v>
      </c>
      <c r="E185" s="4">
        <f t="shared" si="2"/>
        <v>224</v>
      </c>
      <c r="F185" s="29"/>
    </row>
    <row r="186" spans="1:6">
      <c r="A186" s="1">
        <v>1</v>
      </c>
      <c r="B186" s="4">
        <v>9.5</v>
      </c>
      <c r="C186" s="4">
        <v>7</v>
      </c>
      <c r="D186" s="1">
        <v>4</v>
      </c>
      <c r="E186" s="4">
        <f t="shared" si="2"/>
        <v>76</v>
      </c>
      <c r="F186" s="29"/>
    </row>
    <row r="187" spans="1:6">
      <c r="A187" s="1">
        <v>1</v>
      </c>
      <c r="B187" s="4">
        <v>49</v>
      </c>
      <c r="C187" s="4">
        <v>14.6</v>
      </c>
      <c r="D187" s="1">
        <v>4</v>
      </c>
      <c r="E187" s="4">
        <f t="shared" si="2"/>
        <v>392</v>
      </c>
      <c r="F187" s="29"/>
    </row>
    <row r="188" spans="1:6">
      <c r="A188" s="1">
        <v>1</v>
      </c>
      <c r="B188" s="4">
        <v>16</v>
      </c>
      <c r="C188" s="4">
        <v>30</v>
      </c>
      <c r="D188" s="1">
        <v>4</v>
      </c>
      <c r="E188" s="4">
        <f t="shared" si="2"/>
        <v>128</v>
      </c>
      <c r="F188" s="29"/>
    </row>
    <row r="189" spans="1:6">
      <c r="A189" s="1">
        <v>1</v>
      </c>
      <c r="B189" s="4">
        <v>2.5</v>
      </c>
      <c r="C189" s="4">
        <v>16</v>
      </c>
      <c r="D189" s="1">
        <v>4</v>
      </c>
      <c r="E189" s="4">
        <f t="shared" si="2"/>
        <v>20</v>
      </c>
      <c r="F189" s="29"/>
    </row>
    <row r="190" spans="1:6">
      <c r="A190" s="1">
        <v>1</v>
      </c>
      <c r="B190" s="4">
        <v>25</v>
      </c>
      <c r="C190" s="4">
        <v>30</v>
      </c>
      <c r="D190" s="1">
        <v>4</v>
      </c>
      <c r="E190" s="4">
        <f t="shared" si="2"/>
        <v>200</v>
      </c>
      <c r="F190" s="29"/>
    </row>
    <row r="191" spans="1:6">
      <c r="A191" s="1">
        <v>1</v>
      </c>
      <c r="B191" s="4">
        <v>60</v>
      </c>
      <c r="C191" s="4">
        <v>30</v>
      </c>
      <c r="D191" s="1">
        <v>4</v>
      </c>
      <c r="E191" s="4">
        <f t="shared" si="2"/>
        <v>480</v>
      </c>
      <c r="F191" s="29"/>
    </row>
    <row r="192" spans="1:6">
      <c r="A192" s="1">
        <v>1</v>
      </c>
      <c r="B192" s="4">
        <v>9.5</v>
      </c>
      <c r="C192" s="4">
        <v>3</v>
      </c>
      <c r="D192" s="1">
        <v>4</v>
      </c>
      <c r="E192" s="4">
        <f t="shared" si="2"/>
        <v>76</v>
      </c>
      <c r="F192" s="29"/>
    </row>
    <row r="193" spans="1:6">
      <c r="A193" s="1">
        <v>1</v>
      </c>
      <c r="B193" s="4">
        <v>50</v>
      </c>
      <c r="C193" s="4">
        <v>3</v>
      </c>
      <c r="D193" s="1">
        <v>4</v>
      </c>
      <c r="E193" s="4">
        <f t="shared" si="2"/>
        <v>400</v>
      </c>
      <c r="F193" s="29"/>
    </row>
    <row r="194" spans="1:6">
      <c r="A194" s="1">
        <v>1</v>
      </c>
      <c r="B194" s="4">
        <v>20</v>
      </c>
      <c r="C194" s="4">
        <v>2</v>
      </c>
      <c r="D194" s="1">
        <v>4</v>
      </c>
      <c r="E194" s="4">
        <f t="shared" si="2"/>
        <v>160</v>
      </c>
      <c r="F194" s="29"/>
    </row>
    <row r="195" spans="1:6">
      <c r="A195" s="1">
        <v>1</v>
      </c>
      <c r="B195" s="4">
        <v>40</v>
      </c>
      <c r="C195" s="4">
        <v>17</v>
      </c>
      <c r="D195" s="1">
        <v>4</v>
      </c>
      <c r="E195" s="4">
        <f t="shared" si="2"/>
        <v>320</v>
      </c>
      <c r="F195" s="29"/>
    </row>
    <row r="196" spans="1:6">
      <c r="A196" s="1">
        <v>1</v>
      </c>
      <c r="B196" s="4">
        <v>22</v>
      </c>
      <c r="C196" s="4">
        <v>6.8</v>
      </c>
      <c r="D196" s="1">
        <v>4</v>
      </c>
      <c r="E196" s="4">
        <f t="shared" ref="E196:E259" si="3">B196*D196*2</f>
        <v>176</v>
      </c>
      <c r="F196" s="29"/>
    </row>
    <row r="197" spans="1:6">
      <c r="A197" s="1">
        <v>1</v>
      </c>
      <c r="B197" s="4">
        <v>15</v>
      </c>
      <c r="C197" s="4">
        <v>36</v>
      </c>
      <c r="D197" s="1">
        <v>4</v>
      </c>
      <c r="E197" s="4">
        <f t="shared" si="3"/>
        <v>120</v>
      </c>
      <c r="F197" s="29"/>
    </row>
    <row r="198" spans="1:6">
      <c r="A198" s="1">
        <v>1</v>
      </c>
      <c r="B198" s="4">
        <v>15</v>
      </c>
      <c r="C198" s="4">
        <v>7.5</v>
      </c>
      <c r="D198" s="1">
        <v>4</v>
      </c>
      <c r="E198" s="4">
        <f t="shared" si="3"/>
        <v>120</v>
      </c>
      <c r="F198" s="29"/>
    </row>
    <row r="199" spans="1:6">
      <c r="A199" s="1">
        <v>1</v>
      </c>
      <c r="B199" s="4">
        <v>22.8</v>
      </c>
      <c r="C199" s="4">
        <v>40</v>
      </c>
      <c r="D199" s="1">
        <v>4</v>
      </c>
      <c r="E199" s="4">
        <f t="shared" si="3"/>
        <v>182.4</v>
      </c>
      <c r="F199" s="29"/>
    </row>
    <row r="200" spans="1:6">
      <c r="A200" s="1">
        <v>1</v>
      </c>
      <c r="B200" s="4">
        <v>5</v>
      </c>
      <c r="C200" s="4">
        <v>6</v>
      </c>
      <c r="D200" s="1">
        <v>4</v>
      </c>
      <c r="E200" s="4">
        <f t="shared" si="3"/>
        <v>40</v>
      </c>
      <c r="F200" s="29"/>
    </row>
    <row r="201" spans="1:6">
      <c r="A201" s="1">
        <v>1</v>
      </c>
      <c r="B201" s="4">
        <v>5</v>
      </c>
      <c r="C201" s="4">
        <v>20</v>
      </c>
      <c r="D201" s="1">
        <v>4</v>
      </c>
      <c r="E201" s="4">
        <f t="shared" si="3"/>
        <v>40</v>
      </c>
      <c r="F201" s="29"/>
    </row>
    <row r="202" spans="1:6">
      <c r="A202" s="1">
        <v>1</v>
      </c>
      <c r="B202" s="4">
        <v>4</v>
      </c>
      <c r="C202" s="4">
        <v>7.7</v>
      </c>
      <c r="D202" s="1">
        <v>4</v>
      </c>
      <c r="E202" s="4">
        <f t="shared" si="3"/>
        <v>32</v>
      </c>
      <c r="F202" s="29"/>
    </row>
    <row r="203" spans="1:6">
      <c r="A203" s="1">
        <v>1</v>
      </c>
      <c r="B203" s="4">
        <v>50</v>
      </c>
      <c r="C203" s="4">
        <v>9.6</v>
      </c>
      <c r="D203" s="1">
        <v>4</v>
      </c>
      <c r="E203" s="4">
        <f t="shared" si="3"/>
        <v>400</v>
      </c>
      <c r="F203" s="29"/>
    </row>
    <row r="204" spans="1:6">
      <c r="A204" s="1">
        <v>1</v>
      </c>
      <c r="B204" s="4">
        <v>21.4</v>
      </c>
      <c r="C204" s="4">
        <v>9.6</v>
      </c>
      <c r="D204" s="1">
        <v>4</v>
      </c>
      <c r="E204" s="4">
        <f t="shared" si="3"/>
        <v>171.2</v>
      </c>
      <c r="F204" s="29"/>
    </row>
    <row r="205" spans="1:6">
      <c r="A205" s="1">
        <v>1</v>
      </c>
      <c r="B205" s="4">
        <v>4.0999999999999996</v>
      </c>
      <c r="C205" s="4">
        <v>20</v>
      </c>
      <c r="D205" s="1">
        <v>4</v>
      </c>
      <c r="E205" s="4">
        <f t="shared" si="3"/>
        <v>32.799999999999997</v>
      </c>
      <c r="F205" s="29"/>
    </row>
    <row r="206" spans="1:6">
      <c r="A206" s="1">
        <v>1</v>
      </c>
      <c r="B206" s="4">
        <v>6</v>
      </c>
      <c r="C206" s="4">
        <v>8</v>
      </c>
      <c r="D206" s="1">
        <v>4</v>
      </c>
      <c r="E206" s="4">
        <f t="shared" si="3"/>
        <v>48</v>
      </c>
      <c r="F206" s="29"/>
    </row>
    <row r="207" spans="1:6">
      <c r="A207" s="1">
        <v>1</v>
      </c>
      <c r="B207" s="4">
        <v>15</v>
      </c>
      <c r="C207" s="4">
        <v>20</v>
      </c>
      <c r="D207" s="1">
        <v>4</v>
      </c>
      <c r="E207" s="4">
        <f t="shared" si="3"/>
        <v>120</v>
      </c>
      <c r="F207" s="29"/>
    </row>
    <row r="208" spans="1:6">
      <c r="A208" s="1">
        <v>1</v>
      </c>
      <c r="B208" s="4">
        <v>2</v>
      </c>
      <c r="C208" s="4">
        <v>3.5</v>
      </c>
      <c r="D208" s="1">
        <v>4</v>
      </c>
      <c r="E208" s="4">
        <f t="shared" si="3"/>
        <v>16</v>
      </c>
      <c r="F208" s="29"/>
    </row>
    <row r="209" spans="1:6">
      <c r="A209" s="1">
        <v>1</v>
      </c>
      <c r="B209" s="4">
        <v>10</v>
      </c>
      <c r="C209" s="4">
        <v>4</v>
      </c>
      <c r="D209" s="1">
        <v>4</v>
      </c>
      <c r="E209" s="4">
        <f t="shared" si="3"/>
        <v>80</v>
      </c>
      <c r="F209" s="29"/>
    </row>
    <row r="210" spans="1:6">
      <c r="A210" s="1">
        <v>1</v>
      </c>
      <c r="B210" s="4">
        <v>22</v>
      </c>
      <c r="C210" s="4">
        <v>8</v>
      </c>
      <c r="D210" s="1">
        <v>4</v>
      </c>
      <c r="E210" s="4">
        <f t="shared" si="3"/>
        <v>176</v>
      </c>
      <c r="F210" s="29"/>
    </row>
    <row r="211" spans="1:6">
      <c r="A211" s="1">
        <v>1</v>
      </c>
      <c r="B211" s="4">
        <v>13</v>
      </c>
      <c r="C211" s="4">
        <v>50</v>
      </c>
      <c r="D211" s="1">
        <v>4</v>
      </c>
      <c r="E211" s="4">
        <f t="shared" si="3"/>
        <v>104</v>
      </c>
      <c r="F211" s="29"/>
    </row>
    <row r="212" spans="1:6">
      <c r="A212" s="1">
        <v>1</v>
      </c>
      <c r="B212" s="4">
        <v>14.6</v>
      </c>
      <c r="C212" s="4">
        <v>10</v>
      </c>
      <c r="D212" s="1">
        <v>4</v>
      </c>
      <c r="E212" s="4">
        <f t="shared" si="3"/>
        <v>116.8</v>
      </c>
      <c r="F212" s="29"/>
    </row>
    <row r="213" spans="1:6">
      <c r="A213" s="1">
        <v>1</v>
      </c>
      <c r="B213" s="4">
        <v>15.8</v>
      </c>
      <c r="C213" s="4">
        <v>10</v>
      </c>
      <c r="D213" s="1">
        <v>4</v>
      </c>
      <c r="E213" s="4">
        <f t="shared" si="3"/>
        <v>126.4</v>
      </c>
      <c r="F213" s="29"/>
    </row>
    <row r="214" spans="1:6">
      <c r="A214" s="1">
        <v>1</v>
      </c>
      <c r="B214" s="4">
        <v>60</v>
      </c>
      <c r="C214" s="4">
        <v>3.5</v>
      </c>
      <c r="D214" s="1">
        <v>4</v>
      </c>
      <c r="E214" s="4">
        <f t="shared" si="3"/>
        <v>480</v>
      </c>
      <c r="F214" s="29"/>
    </row>
    <row r="215" spans="1:6">
      <c r="A215" s="1">
        <v>1</v>
      </c>
      <c r="B215" s="4">
        <v>10</v>
      </c>
      <c r="C215" s="4">
        <v>8</v>
      </c>
      <c r="D215" s="1">
        <v>4</v>
      </c>
      <c r="E215" s="4">
        <f t="shared" si="3"/>
        <v>80</v>
      </c>
      <c r="F215" s="29"/>
    </row>
    <row r="216" spans="1:6">
      <c r="A216" s="1">
        <v>1</v>
      </c>
      <c r="B216" s="4">
        <v>80</v>
      </c>
      <c r="C216" s="4">
        <v>10.5</v>
      </c>
      <c r="D216" s="1">
        <v>4</v>
      </c>
      <c r="E216" s="4">
        <f t="shared" si="3"/>
        <v>640</v>
      </c>
      <c r="F216" s="29"/>
    </row>
    <row r="217" spans="1:6">
      <c r="A217" s="1">
        <v>1</v>
      </c>
      <c r="B217" s="4">
        <v>2.2000000000000002</v>
      </c>
      <c r="C217" s="4">
        <v>3</v>
      </c>
      <c r="D217" s="1">
        <v>4</v>
      </c>
      <c r="E217" s="4">
        <f t="shared" si="3"/>
        <v>17.600000000000001</v>
      </c>
      <c r="F217" s="29"/>
    </row>
    <row r="218" spans="1:6">
      <c r="A218" s="1">
        <v>1</v>
      </c>
      <c r="B218" s="4">
        <v>1</v>
      </c>
      <c r="C218" s="4">
        <v>3.5</v>
      </c>
      <c r="D218" s="1">
        <v>4</v>
      </c>
      <c r="E218" s="4">
        <f t="shared" si="3"/>
        <v>8</v>
      </c>
      <c r="F218" s="29"/>
    </row>
    <row r="219" spans="1:6">
      <c r="A219" s="1">
        <v>1</v>
      </c>
      <c r="B219" s="4">
        <v>4</v>
      </c>
      <c r="C219" s="4">
        <v>5</v>
      </c>
      <c r="D219" s="1">
        <v>4</v>
      </c>
      <c r="E219" s="4">
        <f t="shared" si="3"/>
        <v>32</v>
      </c>
      <c r="F219" s="29"/>
    </row>
    <row r="220" spans="1:6">
      <c r="A220" s="1">
        <v>1</v>
      </c>
      <c r="B220" s="4">
        <v>2</v>
      </c>
      <c r="C220" s="4">
        <v>15</v>
      </c>
      <c r="D220" s="1">
        <v>4</v>
      </c>
      <c r="E220" s="4">
        <f t="shared" si="3"/>
        <v>16</v>
      </c>
      <c r="F220" s="29"/>
    </row>
    <row r="221" spans="1:6">
      <c r="A221" s="1">
        <v>1</v>
      </c>
      <c r="B221" s="4">
        <v>20</v>
      </c>
      <c r="C221" s="4">
        <v>5</v>
      </c>
      <c r="D221" s="1">
        <v>4</v>
      </c>
      <c r="E221" s="4">
        <f t="shared" si="3"/>
        <v>160</v>
      </c>
      <c r="F221" s="29"/>
    </row>
    <row r="222" spans="1:6">
      <c r="A222" s="1">
        <v>1</v>
      </c>
      <c r="B222" s="4">
        <v>65</v>
      </c>
      <c r="C222" s="4">
        <v>22</v>
      </c>
      <c r="D222" s="1">
        <v>4</v>
      </c>
      <c r="E222" s="4">
        <f t="shared" si="3"/>
        <v>520</v>
      </c>
      <c r="F222" s="29"/>
    </row>
    <row r="223" spans="1:6">
      <c r="A223" s="1">
        <v>1</v>
      </c>
      <c r="B223" s="4">
        <v>38</v>
      </c>
      <c r="C223" s="4">
        <v>4</v>
      </c>
      <c r="D223" s="1">
        <v>4</v>
      </c>
      <c r="E223" s="4">
        <f t="shared" si="3"/>
        <v>304</v>
      </c>
      <c r="F223" s="29"/>
    </row>
    <row r="224" spans="1:6">
      <c r="A224" s="1">
        <v>1</v>
      </c>
      <c r="B224" s="4">
        <v>60</v>
      </c>
      <c r="C224" s="4">
        <v>3</v>
      </c>
      <c r="D224" s="1">
        <v>4</v>
      </c>
      <c r="E224" s="4">
        <f t="shared" si="3"/>
        <v>480</v>
      </c>
      <c r="F224" s="29"/>
    </row>
    <row r="225" spans="1:6">
      <c r="A225" s="1">
        <v>1</v>
      </c>
      <c r="B225" s="4">
        <v>10</v>
      </c>
      <c r="C225" s="4">
        <v>24</v>
      </c>
      <c r="D225" s="1">
        <v>4</v>
      </c>
      <c r="E225" s="4">
        <f t="shared" si="3"/>
        <v>80</v>
      </c>
      <c r="F225" s="29"/>
    </row>
    <row r="226" spans="1:6">
      <c r="A226" s="1">
        <v>1</v>
      </c>
      <c r="B226" s="4">
        <v>40</v>
      </c>
      <c r="C226" s="4">
        <v>20</v>
      </c>
      <c r="D226" s="1">
        <v>4</v>
      </c>
      <c r="E226" s="4">
        <f t="shared" si="3"/>
        <v>320</v>
      </c>
      <c r="F226" s="29"/>
    </row>
    <row r="227" spans="1:6">
      <c r="A227" s="1">
        <v>1</v>
      </c>
      <c r="B227" s="4">
        <v>10</v>
      </c>
      <c r="C227" s="4">
        <v>25</v>
      </c>
      <c r="D227" s="1">
        <v>4</v>
      </c>
      <c r="E227" s="4">
        <f t="shared" si="3"/>
        <v>80</v>
      </c>
      <c r="F227" s="29"/>
    </row>
    <row r="228" spans="1:6">
      <c r="A228" s="1">
        <v>1</v>
      </c>
      <c r="B228" s="4">
        <v>50</v>
      </c>
      <c r="C228" s="4">
        <v>15</v>
      </c>
      <c r="D228" s="1">
        <v>4</v>
      </c>
      <c r="E228" s="4">
        <f t="shared" si="3"/>
        <v>400</v>
      </c>
      <c r="F228" s="29"/>
    </row>
    <row r="229" spans="1:6">
      <c r="A229" s="1">
        <v>1</v>
      </c>
      <c r="B229" s="4">
        <v>8</v>
      </c>
      <c r="C229" s="4">
        <v>20</v>
      </c>
      <c r="D229" s="1">
        <v>4</v>
      </c>
      <c r="E229" s="4">
        <f t="shared" si="3"/>
        <v>64</v>
      </c>
      <c r="F229" s="29"/>
    </row>
    <row r="230" spans="1:6">
      <c r="A230" s="1">
        <v>1</v>
      </c>
      <c r="B230" s="4">
        <v>4</v>
      </c>
      <c r="C230" s="4">
        <v>16</v>
      </c>
      <c r="D230" s="1">
        <v>4</v>
      </c>
      <c r="E230" s="4">
        <f t="shared" si="3"/>
        <v>32</v>
      </c>
      <c r="F230" s="29"/>
    </row>
    <row r="231" spans="1:6">
      <c r="A231" s="1">
        <v>1</v>
      </c>
      <c r="B231" s="4">
        <v>65</v>
      </c>
      <c r="C231" s="4">
        <v>18</v>
      </c>
      <c r="D231" s="1">
        <v>4</v>
      </c>
      <c r="E231" s="4">
        <f t="shared" si="3"/>
        <v>520</v>
      </c>
      <c r="F231" s="29"/>
    </row>
    <row r="232" spans="1:6">
      <c r="A232" s="1">
        <v>1</v>
      </c>
      <c r="B232" s="4">
        <v>50</v>
      </c>
      <c r="C232" s="4">
        <v>15</v>
      </c>
      <c r="D232" s="1">
        <v>4</v>
      </c>
      <c r="E232" s="4">
        <f t="shared" si="3"/>
        <v>400</v>
      </c>
      <c r="F232" s="29"/>
    </row>
    <row r="233" spans="1:6">
      <c r="A233" s="1">
        <v>1</v>
      </c>
      <c r="B233" s="4">
        <v>45</v>
      </c>
      <c r="C233" s="4">
        <v>6</v>
      </c>
      <c r="D233" s="1">
        <v>4</v>
      </c>
      <c r="E233" s="4">
        <f t="shared" si="3"/>
        <v>360</v>
      </c>
      <c r="F233" s="29"/>
    </row>
    <row r="234" spans="1:6">
      <c r="A234" s="1">
        <v>1</v>
      </c>
      <c r="B234" s="4">
        <v>15</v>
      </c>
      <c r="C234" s="4">
        <v>7</v>
      </c>
      <c r="D234" s="1">
        <v>4</v>
      </c>
      <c r="E234" s="4">
        <f t="shared" si="3"/>
        <v>120</v>
      </c>
      <c r="F234" s="29"/>
    </row>
    <row r="235" spans="1:6">
      <c r="A235" s="1">
        <v>1</v>
      </c>
      <c r="B235" s="4">
        <v>4</v>
      </c>
      <c r="C235" s="4">
        <v>3.5</v>
      </c>
      <c r="D235" s="1">
        <v>4</v>
      </c>
      <c r="E235" s="4">
        <f t="shared" si="3"/>
        <v>32</v>
      </c>
      <c r="F235" s="29"/>
    </row>
    <row r="236" spans="1:6">
      <c r="A236" s="1">
        <v>1</v>
      </c>
      <c r="B236" s="4">
        <v>25</v>
      </c>
      <c r="C236" s="4">
        <v>8</v>
      </c>
      <c r="D236" s="1">
        <v>4</v>
      </c>
      <c r="E236" s="4">
        <f t="shared" si="3"/>
        <v>200</v>
      </c>
      <c r="F236" s="29"/>
    </row>
    <row r="237" spans="1:6">
      <c r="A237" s="1">
        <v>1</v>
      </c>
      <c r="B237" s="4">
        <v>25</v>
      </c>
      <c r="C237" s="4">
        <v>10</v>
      </c>
      <c r="D237" s="1">
        <v>4</v>
      </c>
      <c r="E237" s="4">
        <f t="shared" si="3"/>
        <v>200</v>
      </c>
      <c r="F237" s="29"/>
    </row>
    <row r="238" spans="1:6">
      <c r="A238" s="1">
        <v>1</v>
      </c>
      <c r="B238" s="4">
        <v>15</v>
      </c>
      <c r="C238" s="4">
        <v>16</v>
      </c>
      <c r="D238" s="1">
        <v>4</v>
      </c>
      <c r="E238" s="4">
        <f t="shared" si="3"/>
        <v>120</v>
      </c>
      <c r="F238" s="29"/>
    </row>
    <row r="239" spans="1:6">
      <c r="A239" s="1">
        <v>1</v>
      </c>
      <c r="B239" s="4">
        <v>50</v>
      </c>
      <c r="C239" s="4">
        <v>13</v>
      </c>
      <c r="D239" s="1">
        <v>4</v>
      </c>
      <c r="E239" s="4">
        <f t="shared" si="3"/>
        <v>400</v>
      </c>
      <c r="F239" s="29"/>
    </row>
    <row r="240" spans="1:6">
      <c r="A240" s="1">
        <v>1</v>
      </c>
      <c r="B240" s="4">
        <v>49</v>
      </c>
      <c r="C240" s="4">
        <v>60</v>
      </c>
      <c r="D240" s="1">
        <v>4</v>
      </c>
      <c r="E240" s="4">
        <f t="shared" si="3"/>
        <v>392</v>
      </c>
      <c r="F240" s="29"/>
    </row>
    <row r="241" spans="1:6">
      <c r="A241" s="1">
        <v>1</v>
      </c>
      <c r="B241" s="4">
        <v>2</v>
      </c>
      <c r="C241" s="4">
        <v>30</v>
      </c>
      <c r="D241" s="1">
        <v>4</v>
      </c>
      <c r="E241" s="4">
        <f t="shared" si="3"/>
        <v>16</v>
      </c>
      <c r="F241" s="29"/>
    </row>
    <row r="242" spans="1:6">
      <c r="A242" s="1">
        <v>1</v>
      </c>
      <c r="B242" s="4">
        <v>7</v>
      </c>
      <c r="C242" s="4">
        <v>50</v>
      </c>
      <c r="D242" s="1">
        <v>4</v>
      </c>
      <c r="E242" s="4">
        <f t="shared" si="3"/>
        <v>56</v>
      </c>
      <c r="F242" s="29"/>
    </row>
    <row r="243" spans="1:6">
      <c r="A243" s="1">
        <v>1</v>
      </c>
      <c r="B243" s="4">
        <v>10</v>
      </c>
      <c r="C243" s="4">
        <v>20</v>
      </c>
      <c r="D243" s="1">
        <v>4</v>
      </c>
      <c r="E243" s="4">
        <f t="shared" si="3"/>
        <v>80</v>
      </c>
      <c r="F243" s="29"/>
    </row>
    <row r="244" spans="1:6">
      <c r="A244" s="1">
        <v>1</v>
      </c>
      <c r="B244" s="4">
        <v>80</v>
      </c>
      <c r="C244" s="4">
        <v>2</v>
      </c>
      <c r="D244" s="1">
        <v>4</v>
      </c>
      <c r="E244" s="4">
        <f t="shared" si="3"/>
        <v>640</v>
      </c>
      <c r="F244" s="29"/>
    </row>
    <row r="245" spans="1:6">
      <c r="A245" s="1">
        <v>1</v>
      </c>
      <c r="B245" s="4">
        <v>18</v>
      </c>
      <c r="C245" s="4">
        <v>30</v>
      </c>
      <c r="D245" s="1">
        <v>4</v>
      </c>
      <c r="E245" s="4">
        <f t="shared" si="3"/>
        <v>144</v>
      </c>
      <c r="F245" s="29"/>
    </row>
    <row r="246" spans="1:6">
      <c r="A246" s="1">
        <v>1</v>
      </c>
      <c r="B246" s="4">
        <v>10</v>
      </c>
      <c r="C246" s="4">
        <v>10</v>
      </c>
      <c r="D246" s="1">
        <v>4</v>
      </c>
      <c r="E246" s="4">
        <f t="shared" si="3"/>
        <v>80</v>
      </c>
      <c r="F246" s="29"/>
    </row>
    <row r="247" spans="1:6">
      <c r="A247" s="1">
        <v>1</v>
      </c>
      <c r="B247" s="4">
        <v>10</v>
      </c>
      <c r="C247" s="4">
        <v>5</v>
      </c>
      <c r="D247" s="1">
        <v>4</v>
      </c>
      <c r="E247" s="4">
        <f t="shared" si="3"/>
        <v>80</v>
      </c>
      <c r="F247" s="29"/>
    </row>
    <row r="248" spans="1:6">
      <c r="A248" s="1">
        <v>1</v>
      </c>
      <c r="B248" s="4">
        <v>9</v>
      </c>
      <c r="C248" s="4">
        <v>6</v>
      </c>
      <c r="D248" s="1">
        <v>4</v>
      </c>
      <c r="E248" s="4">
        <f t="shared" si="3"/>
        <v>72</v>
      </c>
      <c r="F248" s="29"/>
    </row>
    <row r="249" spans="1:6">
      <c r="A249" s="1">
        <v>1</v>
      </c>
      <c r="B249" s="4">
        <v>14</v>
      </c>
      <c r="C249" s="4">
        <v>5.5</v>
      </c>
      <c r="D249" s="1">
        <v>4</v>
      </c>
      <c r="E249" s="4">
        <f t="shared" si="3"/>
        <v>112</v>
      </c>
      <c r="F249" s="29"/>
    </row>
    <row r="250" spans="1:6">
      <c r="A250" s="1">
        <v>1</v>
      </c>
      <c r="B250" s="4">
        <v>14</v>
      </c>
      <c r="C250" s="4">
        <v>26</v>
      </c>
      <c r="D250" s="1">
        <v>4</v>
      </c>
      <c r="E250" s="4">
        <f t="shared" si="3"/>
        <v>112</v>
      </c>
      <c r="F250" s="29"/>
    </row>
    <row r="251" spans="1:6">
      <c r="A251" s="1">
        <v>1</v>
      </c>
      <c r="B251" s="4">
        <v>8</v>
      </c>
      <c r="C251" s="4">
        <v>10</v>
      </c>
      <c r="D251" s="1">
        <v>4</v>
      </c>
      <c r="E251" s="4">
        <f t="shared" si="3"/>
        <v>64</v>
      </c>
      <c r="F251" s="29"/>
    </row>
    <row r="252" spans="1:6">
      <c r="A252" s="1">
        <v>1</v>
      </c>
      <c r="B252" s="4">
        <v>14</v>
      </c>
      <c r="C252" s="4">
        <v>5</v>
      </c>
      <c r="D252" s="1">
        <v>4</v>
      </c>
      <c r="E252" s="4">
        <f t="shared" si="3"/>
        <v>112</v>
      </c>
      <c r="F252" s="29"/>
    </row>
    <row r="253" spans="1:6">
      <c r="A253" s="1">
        <v>1</v>
      </c>
      <c r="B253" s="4">
        <v>6</v>
      </c>
      <c r="C253" s="4">
        <v>10</v>
      </c>
      <c r="D253" s="1">
        <v>4</v>
      </c>
      <c r="E253" s="4">
        <f t="shared" si="3"/>
        <v>48</v>
      </c>
      <c r="F253" s="29"/>
    </row>
    <row r="254" spans="1:6">
      <c r="A254" s="1">
        <v>1</v>
      </c>
      <c r="B254" s="4">
        <v>12</v>
      </c>
      <c r="C254" s="4">
        <v>5</v>
      </c>
      <c r="D254" s="1">
        <v>4</v>
      </c>
      <c r="E254" s="4">
        <f t="shared" si="3"/>
        <v>96</v>
      </c>
      <c r="F254" s="29"/>
    </row>
    <row r="255" spans="1:6">
      <c r="A255" s="1">
        <v>1</v>
      </c>
      <c r="B255" s="4">
        <v>12</v>
      </c>
      <c r="C255" s="4">
        <v>13</v>
      </c>
      <c r="D255" s="1">
        <v>4</v>
      </c>
      <c r="E255" s="4">
        <f t="shared" si="3"/>
        <v>96</v>
      </c>
      <c r="F255" s="29"/>
    </row>
    <row r="256" spans="1:6">
      <c r="A256" s="1">
        <v>1</v>
      </c>
      <c r="B256" s="4">
        <v>13</v>
      </c>
      <c r="C256" s="4">
        <v>12</v>
      </c>
      <c r="D256" s="1">
        <v>4</v>
      </c>
      <c r="E256" s="4">
        <f t="shared" si="3"/>
        <v>104</v>
      </c>
      <c r="F256" s="29"/>
    </row>
    <row r="257" spans="1:6">
      <c r="A257" s="1">
        <v>1</v>
      </c>
      <c r="B257" s="4">
        <v>20</v>
      </c>
      <c r="C257" s="4">
        <v>8</v>
      </c>
      <c r="D257" s="1">
        <v>4</v>
      </c>
      <c r="E257" s="4">
        <f t="shared" si="3"/>
        <v>160</v>
      </c>
      <c r="F257" s="29"/>
    </row>
    <row r="258" spans="1:6">
      <c r="A258" s="1">
        <v>1</v>
      </c>
      <c r="B258" s="4">
        <v>3</v>
      </c>
      <c r="C258" s="4">
        <v>19.3</v>
      </c>
      <c r="D258" s="1">
        <v>4</v>
      </c>
      <c r="E258" s="4">
        <f t="shared" si="3"/>
        <v>24</v>
      </c>
      <c r="F258" s="29"/>
    </row>
    <row r="259" spans="1:6">
      <c r="A259" s="1">
        <v>1</v>
      </c>
      <c r="B259" s="4">
        <v>28</v>
      </c>
      <c r="C259" s="4">
        <v>12</v>
      </c>
      <c r="D259" s="1">
        <v>4</v>
      </c>
      <c r="E259" s="4">
        <f t="shared" si="3"/>
        <v>224</v>
      </c>
      <c r="F259" s="29"/>
    </row>
    <row r="260" spans="1:6">
      <c r="A260" s="1">
        <v>1</v>
      </c>
      <c r="B260" s="4">
        <v>18</v>
      </c>
      <c r="C260" s="4">
        <v>5</v>
      </c>
      <c r="D260" s="1">
        <v>4</v>
      </c>
      <c r="E260" s="4">
        <f t="shared" ref="E260:E316" si="4">B260*D260*2</f>
        <v>144</v>
      </c>
      <c r="F260" s="29"/>
    </row>
    <row r="261" spans="1:6">
      <c r="A261" s="1">
        <v>1</v>
      </c>
      <c r="B261" s="4">
        <v>8</v>
      </c>
      <c r="C261" s="4">
        <v>16</v>
      </c>
      <c r="D261" s="1">
        <v>4</v>
      </c>
      <c r="E261" s="4">
        <f t="shared" si="4"/>
        <v>64</v>
      </c>
      <c r="F261" s="29"/>
    </row>
    <row r="262" spans="1:6">
      <c r="A262" s="1">
        <v>1</v>
      </c>
      <c r="B262" s="4">
        <v>6</v>
      </c>
      <c r="C262" s="4">
        <v>20</v>
      </c>
      <c r="D262" s="1">
        <v>4</v>
      </c>
      <c r="E262" s="4">
        <f t="shared" si="4"/>
        <v>48</v>
      </c>
      <c r="F262" s="29"/>
    </row>
    <row r="263" spans="1:6">
      <c r="A263" s="1">
        <v>1</v>
      </c>
      <c r="B263" s="4">
        <v>10</v>
      </c>
      <c r="C263" s="4">
        <v>50.5</v>
      </c>
      <c r="D263" s="1">
        <v>4</v>
      </c>
      <c r="E263" s="4">
        <f t="shared" si="4"/>
        <v>80</v>
      </c>
      <c r="F263" s="29"/>
    </row>
    <row r="264" spans="1:6">
      <c r="A264" s="1">
        <v>1</v>
      </c>
      <c r="B264" s="4">
        <v>48</v>
      </c>
      <c r="C264" s="4">
        <v>5</v>
      </c>
      <c r="D264" s="1">
        <v>4</v>
      </c>
      <c r="E264" s="4">
        <f t="shared" si="4"/>
        <v>384</v>
      </c>
      <c r="F264" s="29"/>
    </row>
    <row r="265" spans="1:6">
      <c r="A265" s="1">
        <v>1</v>
      </c>
      <c r="B265" s="4">
        <v>12</v>
      </c>
      <c r="C265" s="4">
        <v>13</v>
      </c>
      <c r="D265" s="1">
        <v>4</v>
      </c>
      <c r="E265" s="4">
        <f t="shared" si="4"/>
        <v>96</v>
      </c>
      <c r="F265" s="29"/>
    </row>
    <row r="266" spans="1:6">
      <c r="A266" s="1">
        <v>1</v>
      </c>
      <c r="B266" s="4">
        <v>10</v>
      </c>
      <c r="C266" s="4">
        <v>50</v>
      </c>
      <c r="D266" s="1">
        <v>4</v>
      </c>
      <c r="E266" s="4">
        <f t="shared" si="4"/>
        <v>80</v>
      </c>
      <c r="F266" s="29"/>
    </row>
    <row r="267" spans="1:6">
      <c r="A267" s="1">
        <v>1</v>
      </c>
      <c r="B267" s="4">
        <v>3</v>
      </c>
      <c r="C267" s="4">
        <v>15</v>
      </c>
      <c r="D267" s="1">
        <v>4</v>
      </c>
      <c r="E267" s="4">
        <f t="shared" si="4"/>
        <v>24</v>
      </c>
      <c r="F267" s="29"/>
    </row>
    <row r="268" spans="1:6">
      <c r="A268" s="1">
        <v>1</v>
      </c>
      <c r="B268" s="4">
        <v>1</v>
      </c>
      <c r="C268" s="4">
        <v>1.5</v>
      </c>
      <c r="D268" s="1">
        <v>4</v>
      </c>
      <c r="E268" s="4">
        <f t="shared" si="4"/>
        <v>8</v>
      </c>
      <c r="F268" s="29"/>
    </row>
    <row r="269" spans="1:6">
      <c r="A269" s="1">
        <v>1</v>
      </c>
      <c r="B269" s="4">
        <v>22</v>
      </c>
      <c r="C269" s="4">
        <v>3</v>
      </c>
      <c r="D269" s="1">
        <v>4</v>
      </c>
      <c r="E269" s="4">
        <f t="shared" si="4"/>
        <v>176</v>
      </c>
      <c r="F269" s="29"/>
    </row>
    <row r="270" spans="1:6">
      <c r="A270" s="1">
        <v>1</v>
      </c>
      <c r="B270" s="4">
        <v>2</v>
      </c>
      <c r="C270" s="4">
        <v>55</v>
      </c>
      <c r="D270" s="1">
        <v>4</v>
      </c>
      <c r="E270" s="4">
        <f t="shared" si="4"/>
        <v>16</v>
      </c>
      <c r="F270" s="29"/>
    </row>
    <row r="271" spans="1:6">
      <c r="A271" s="1">
        <v>1</v>
      </c>
      <c r="B271" s="4">
        <v>25</v>
      </c>
      <c r="C271" s="4">
        <v>80</v>
      </c>
      <c r="D271" s="1">
        <v>4</v>
      </c>
      <c r="E271" s="4">
        <f t="shared" si="4"/>
        <v>200</v>
      </c>
      <c r="F271" s="29"/>
    </row>
    <row r="272" spans="1:6">
      <c r="A272" s="1">
        <v>1</v>
      </c>
      <c r="B272" s="4">
        <v>5</v>
      </c>
      <c r="C272" s="4">
        <v>40</v>
      </c>
      <c r="D272" s="1">
        <v>4</v>
      </c>
      <c r="E272" s="4">
        <f t="shared" si="4"/>
        <v>40</v>
      </c>
      <c r="F272" s="29"/>
    </row>
    <row r="273" spans="1:6">
      <c r="A273" s="1">
        <v>1</v>
      </c>
      <c r="B273" s="4">
        <v>11</v>
      </c>
      <c r="C273" s="4">
        <v>2</v>
      </c>
      <c r="D273" s="1">
        <v>4</v>
      </c>
      <c r="E273" s="4">
        <f t="shared" si="4"/>
        <v>88</v>
      </c>
      <c r="F273" s="29"/>
    </row>
    <row r="274" spans="1:6">
      <c r="A274" s="1">
        <v>1</v>
      </c>
      <c r="B274" s="4">
        <v>11</v>
      </c>
      <c r="C274" s="4">
        <v>29</v>
      </c>
      <c r="D274" s="1">
        <v>4</v>
      </c>
      <c r="E274" s="4">
        <f t="shared" si="4"/>
        <v>88</v>
      </c>
      <c r="F274" s="29"/>
    </row>
    <row r="275" spans="1:6">
      <c r="A275" s="1">
        <v>1</v>
      </c>
      <c r="B275" s="4">
        <v>36</v>
      </c>
      <c r="C275" s="4">
        <v>2</v>
      </c>
      <c r="D275" s="1">
        <v>4</v>
      </c>
      <c r="E275" s="4">
        <f t="shared" si="4"/>
        <v>288</v>
      </c>
      <c r="F275" s="29"/>
    </row>
    <row r="276" spans="1:6">
      <c r="A276" s="1">
        <v>1</v>
      </c>
      <c r="B276" s="4">
        <v>45</v>
      </c>
      <c r="C276" s="4">
        <v>2</v>
      </c>
      <c r="D276" s="1">
        <v>4</v>
      </c>
      <c r="E276" s="4">
        <f t="shared" si="4"/>
        <v>360</v>
      </c>
      <c r="F276" s="29"/>
    </row>
    <row r="277" spans="1:6">
      <c r="A277" s="1">
        <v>1</v>
      </c>
      <c r="B277" s="4">
        <v>15</v>
      </c>
      <c r="C277" s="4">
        <v>2.5</v>
      </c>
      <c r="D277" s="1">
        <v>4</v>
      </c>
      <c r="E277" s="4">
        <f t="shared" si="4"/>
        <v>120</v>
      </c>
      <c r="F277" s="29"/>
    </row>
    <row r="278" spans="1:6">
      <c r="A278" s="1">
        <v>1</v>
      </c>
      <c r="B278" s="4">
        <v>35</v>
      </c>
      <c r="C278" s="4">
        <v>7</v>
      </c>
      <c r="D278" s="1">
        <v>4</v>
      </c>
      <c r="E278" s="4">
        <f t="shared" si="4"/>
        <v>280</v>
      </c>
      <c r="F278" s="29"/>
    </row>
    <row r="279" spans="1:6">
      <c r="A279" s="1">
        <v>1</v>
      </c>
      <c r="B279" s="4">
        <v>22</v>
      </c>
      <c r="C279" s="4">
        <v>15</v>
      </c>
      <c r="D279" s="1">
        <v>4</v>
      </c>
      <c r="E279" s="4">
        <f t="shared" si="4"/>
        <v>176</v>
      </c>
      <c r="F279" s="29"/>
    </row>
    <row r="280" spans="1:6">
      <c r="A280" s="1">
        <v>1</v>
      </c>
      <c r="B280" s="4">
        <v>50</v>
      </c>
      <c r="C280" s="4">
        <v>15</v>
      </c>
      <c r="D280" s="1">
        <v>4</v>
      </c>
      <c r="E280" s="4">
        <f t="shared" si="4"/>
        <v>400</v>
      </c>
      <c r="F280" s="29"/>
    </row>
    <row r="281" spans="1:6">
      <c r="A281" s="1">
        <v>1</v>
      </c>
      <c r="B281" s="4">
        <v>10</v>
      </c>
      <c r="C281" s="4">
        <v>45</v>
      </c>
      <c r="D281" s="1">
        <v>4</v>
      </c>
      <c r="E281" s="4">
        <f t="shared" si="4"/>
        <v>80</v>
      </c>
      <c r="F281" s="29"/>
    </row>
    <row r="282" spans="1:6">
      <c r="A282" s="1">
        <v>1</v>
      </c>
      <c r="B282" s="4">
        <v>5</v>
      </c>
      <c r="C282" s="4">
        <v>20</v>
      </c>
      <c r="D282" s="1">
        <v>4</v>
      </c>
      <c r="E282" s="4">
        <f t="shared" si="4"/>
        <v>40</v>
      </c>
      <c r="F282" s="29"/>
    </row>
    <row r="283" spans="1:6">
      <c r="A283" s="1">
        <v>1</v>
      </c>
      <c r="B283" s="4">
        <v>25</v>
      </c>
      <c r="C283" s="4">
        <v>18</v>
      </c>
      <c r="D283" s="1">
        <v>4</v>
      </c>
      <c r="E283" s="4">
        <f t="shared" si="4"/>
        <v>200</v>
      </c>
      <c r="F283" s="29"/>
    </row>
    <row r="284" spans="1:6">
      <c r="A284" s="1">
        <v>1</v>
      </c>
      <c r="B284" s="4">
        <v>16</v>
      </c>
      <c r="C284" s="4">
        <v>20</v>
      </c>
      <c r="D284" s="1">
        <v>4</v>
      </c>
      <c r="E284" s="4">
        <f t="shared" si="4"/>
        <v>128</v>
      </c>
      <c r="F284" s="29"/>
    </row>
    <row r="285" spans="1:6">
      <c r="A285" s="1">
        <v>1</v>
      </c>
      <c r="B285" s="4">
        <v>5</v>
      </c>
      <c r="C285" s="4">
        <v>50</v>
      </c>
      <c r="D285" s="1">
        <v>4</v>
      </c>
      <c r="E285" s="4">
        <f t="shared" si="4"/>
        <v>40</v>
      </c>
      <c r="F285" s="29"/>
    </row>
    <row r="286" spans="1:6">
      <c r="A286" s="1">
        <v>1</v>
      </c>
      <c r="B286" s="4">
        <v>1</v>
      </c>
      <c r="C286" s="4">
        <v>14</v>
      </c>
      <c r="D286" s="1">
        <v>4</v>
      </c>
      <c r="E286" s="4">
        <f t="shared" si="4"/>
        <v>8</v>
      </c>
      <c r="F286" s="29"/>
    </row>
    <row r="287" spans="1:6">
      <c r="A287" s="1">
        <v>1</v>
      </c>
      <c r="B287" s="4">
        <v>14</v>
      </c>
      <c r="C287" s="4">
        <v>10</v>
      </c>
      <c r="D287" s="1">
        <v>4</v>
      </c>
      <c r="E287" s="4">
        <f t="shared" si="4"/>
        <v>112</v>
      </c>
      <c r="F287" s="29"/>
    </row>
    <row r="288" spans="1:6">
      <c r="A288" s="1">
        <v>1</v>
      </c>
      <c r="B288" s="4">
        <v>15</v>
      </c>
      <c r="C288" s="4">
        <v>8</v>
      </c>
      <c r="D288" s="1">
        <v>4</v>
      </c>
      <c r="E288" s="4">
        <f t="shared" si="4"/>
        <v>120</v>
      </c>
      <c r="F288" s="29"/>
    </row>
    <row r="289" spans="1:6">
      <c r="A289" s="1">
        <v>1</v>
      </c>
      <c r="B289" s="4">
        <v>2</v>
      </c>
      <c r="C289" s="4">
        <v>8</v>
      </c>
      <c r="D289" s="1">
        <v>4</v>
      </c>
      <c r="E289" s="4">
        <f t="shared" si="4"/>
        <v>16</v>
      </c>
      <c r="F289" s="29"/>
    </row>
    <row r="290" spans="1:6">
      <c r="A290" s="1">
        <v>1</v>
      </c>
      <c r="B290" s="4">
        <v>5</v>
      </c>
      <c r="C290" s="4">
        <v>3.5</v>
      </c>
      <c r="D290" s="1">
        <v>4</v>
      </c>
      <c r="E290" s="4">
        <f t="shared" si="4"/>
        <v>40</v>
      </c>
      <c r="F290" s="29"/>
    </row>
    <row r="291" spans="1:6">
      <c r="A291" s="1">
        <v>1</v>
      </c>
      <c r="B291" s="4">
        <v>2</v>
      </c>
      <c r="C291" s="4">
        <v>7</v>
      </c>
      <c r="D291" s="1">
        <v>4</v>
      </c>
      <c r="E291" s="4">
        <f t="shared" si="4"/>
        <v>16</v>
      </c>
      <c r="F291" s="29"/>
    </row>
    <row r="292" spans="1:6">
      <c r="A292" s="1">
        <v>1</v>
      </c>
      <c r="B292" s="4">
        <v>2</v>
      </c>
      <c r="C292" s="4">
        <v>28</v>
      </c>
      <c r="D292" s="1">
        <v>4</v>
      </c>
      <c r="E292" s="4">
        <f t="shared" si="4"/>
        <v>16</v>
      </c>
      <c r="F292" s="29"/>
    </row>
    <row r="293" spans="1:6">
      <c r="A293" s="1">
        <v>1</v>
      </c>
      <c r="B293" s="4">
        <v>15</v>
      </c>
      <c r="C293" s="4">
        <v>19</v>
      </c>
      <c r="D293" s="1">
        <v>4</v>
      </c>
      <c r="E293" s="4">
        <f t="shared" si="4"/>
        <v>120</v>
      </c>
      <c r="F293" s="29"/>
    </row>
    <row r="294" spans="1:6">
      <c r="A294" s="1">
        <v>1</v>
      </c>
      <c r="B294" s="4">
        <v>94</v>
      </c>
      <c r="C294" s="4">
        <v>48</v>
      </c>
      <c r="D294" s="1">
        <v>4</v>
      </c>
      <c r="E294" s="4">
        <f t="shared" si="4"/>
        <v>752</v>
      </c>
      <c r="F294" s="29"/>
    </row>
    <row r="295" spans="1:6">
      <c r="A295" s="1">
        <v>1</v>
      </c>
      <c r="B295" s="4">
        <v>7</v>
      </c>
      <c r="C295" s="4">
        <v>4</v>
      </c>
      <c r="D295" s="1">
        <v>4</v>
      </c>
      <c r="E295" s="4">
        <f t="shared" si="4"/>
        <v>56</v>
      </c>
      <c r="F295" s="29"/>
    </row>
    <row r="296" spans="1:6">
      <c r="A296" s="1">
        <v>1</v>
      </c>
      <c r="B296" s="4">
        <v>8</v>
      </c>
      <c r="C296" s="4">
        <v>60</v>
      </c>
      <c r="D296" s="1">
        <v>4</v>
      </c>
      <c r="E296" s="4">
        <f t="shared" si="4"/>
        <v>64</v>
      </c>
      <c r="F296" s="29"/>
    </row>
    <row r="297" spans="1:6">
      <c r="A297" s="1">
        <v>1</v>
      </c>
      <c r="B297" s="4">
        <v>1</v>
      </c>
      <c r="C297" s="4">
        <v>6</v>
      </c>
      <c r="D297" s="1">
        <v>4</v>
      </c>
      <c r="E297" s="4">
        <f t="shared" si="4"/>
        <v>8</v>
      </c>
      <c r="F297" s="29"/>
    </row>
    <row r="298" spans="1:6">
      <c r="A298" s="1">
        <v>1</v>
      </c>
      <c r="B298" s="4">
        <v>10</v>
      </c>
      <c r="C298" s="4">
        <v>30</v>
      </c>
      <c r="D298" s="1">
        <v>4</v>
      </c>
      <c r="E298" s="4">
        <f t="shared" si="4"/>
        <v>80</v>
      </c>
      <c r="F298" s="29"/>
    </row>
    <row r="299" spans="1:6">
      <c r="A299" s="1">
        <v>1</v>
      </c>
      <c r="B299" s="4">
        <v>5</v>
      </c>
      <c r="C299" s="4">
        <v>5</v>
      </c>
      <c r="D299" s="1">
        <v>4</v>
      </c>
      <c r="E299" s="4">
        <f t="shared" si="4"/>
        <v>40</v>
      </c>
      <c r="F299" s="29"/>
    </row>
    <row r="300" spans="1:6">
      <c r="A300" s="1">
        <v>1</v>
      </c>
      <c r="B300" s="4">
        <v>7</v>
      </c>
      <c r="C300" s="4">
        <v>7</v>
      </c>
      <c r="D300" s="1">
        <v>4</v>
      </c>
      <c r="E300" s="4">
        <f t="shared" si="4"/>
        <v>56</v>
      </c>
      <c r="F300" s="29"/>
    </row>
    <row r="301" spans="1:6">
      <c r="A301" s="1">
        <v>1</v>
      </c>
      <c r="B301" s="4">
        <v>7</v>
      </c>
      <c r="C301" s="4">
        <v>20</v>
      </c>
      <c r="D301" s="1">
        <v>4</v>
      </c>
      <c r="E301" s="4">
        <f t="shared" si="4"/>
        <v>56</v>
      </c>
      <c r="F301" s="29"/>
    </row>
    <row r="302" spans="1:6">
      <c r="A302" s="1">
        <v>1</v>
      </c>
      <c r="B302" s="4">
        <v>30</v>
      </c>
      <c r="C302" s="4">
        <v>6</v>
      </c>
      <c r="D302" s="1">
        <v>4</v>
      </c>
      <c r="E302" s="4">
        <f t="shared" si="4"/>
        <v>240</v>
      </c>
      <c r="F302" s="29"/>
    </row>
    <row r="303" spans="1:6">
      <c r="A303" s="1">
        <v>1</v>
      </c>
      <c r="B303" s="4">
        <v>5</v>
      </c>
      <c r="C303" s="4">
        <v>20</v>
      </c>
      <c r="D303" s="1">
        <v>4</v>
      </c>
      <c r="E303" s="4">
        <f t="shared" si="4"/>
        <v>40</v>
      </c>
      <c r="F303" s="29"/>
    </row>
    <row r="304" spans="1:6">
      <c r="A304" s="1">
        <v>1</v>
      </c>
      <c r="B304" s="4">
        <v>15</v>
      </c>
      <c r="C304" s="4">
        <v>50</v>
      </c>
      <c r="D304" s="1">
        <v>4</v>
      </c>
      <c r="E304" s="4">
        <f t="shared" si="4"/>
        <v>120</v>
      </c>
      <c r="F304" s="29"/>
    </row>
    <row r="305" spans="1:6">
      <c r="A305" s="1">
        <v>1</v>
      </c>
      <c r="B305" s="4">
        <v>5</v>
      </c>
      <c r="C305" s="4">
        <v>22</v>
      </c>
      <c r="D305" s="1">
        <v>4</v>
      </c>
      <c r="E305" s="4">
        <f t="shared" si="4"/>
        <v>40</v>
      </c>
      <c r="F305" s="29"/>
    </row>
    <row r="306" spans="1:6">
      <c r="A306" s="1">
        <v>1</v>
      </c>
      <c r="B306" s="4">
        <v>10</v>
      </c>
      <c r="C306" s="4">
        <v>100</v>
      </c>
      <c r="D306" s="1">
        <v>4</v>
      </c>
      <c r="E306" s="4">
        <f t="shared" si="4"/>
        <v>80</v>
      </c>
      <c r="F306" s="29"/>
    </row>
    <row r="307" spans="1:6">
      <c r="A307" s="1">
        <v>1</v>
      </c>
      <c r="B307" s="4">
        <v>15</v>
      </c>
      <c r="C307" s="4">
        <v>6</v>
      </c>
      <c r="D307" s="1">
        <v>4</v>
      </c>
      <c r="E307" s="4">
        <f t="shared" si="4"/>
        <v>120</v>
      </c>
      <c r="F307" s="29"/>
    </row>
    <row r="308" spans="1:6">
      <c r="A308" s="1">
        <v>1</v>
      </c>
      <c r="B308" s="4">
        <v>20</v>
      </c>
      <c r="C308" s="4">
        <v>28</v>
      </c>
      <c r="D308" s="1">
        <v>4</v>
      </c>
      <c r="E308" s="4">
        <f t="shared" si="4"/>
        <v>160</v>
      </c>
      <c r="F308" s="29"/>
    </row>
    <row r="309" spans="1:6">
      <c r="A309" s="1">
        <v>1</v>
      </c>
      <c r="B309" s="4">
        <v>14</v>
      </c>
      <c r="C309" s="4">
        <v>1.5</v>
      </c>
      <c r="D309" s="1">
        <v>4</v>
      </c>
      <c r="E309" s="4">
        <f t="shared" si="4"/>
        <v>112</v>
      </c>
      <c r="F309" s="29"/>
    </row>
    <row r="310" spans="1:6">
      <c r="A310" s="1">
        <v>1</v>
      </c>
      <c r="B310" s="4">
        <v>20</v>
      </c>
      <c r="C310" s="4">
        <v>20</v>
      </c>
      <c r="D310" s="1">
        <v>4</v>
      </c>
      <c r="E310" s="4">
        <f t="shared" si="4"/>
        <v>160</v>
      </c>
      <c r="F310" s="29"/>
    </row>
    <row r="311" spans="1:6">
      <c r="A311" s="1">
        <v>1</v>
      </c>
      <c r="B311" s="4">
        <v>25</v>
      </c>
      <c r="C311" s="4">
        <v>17</v>
      </c>
      <c r="D311" s="1">
        <v>4</v>
      </c>
      <c r="E311" s="4">
        <f t="shared" si="4"/>
        <v>200</v>
      </c>
      <c r="F311" s="29"/>
    </row>
    <row r="312" spans="1:6">
      <c r="A312" s="1">
        <v>1</v>
      </c>
      <c r="B312" s="4">
        <v>40</v>
      </c>
      <c r="C312" s="4">
        <v>5</v>
      </c>
      <c r="D312" s="1">
        <v>4</v>
      </c>
      <c r="E312" s="4">
        <f t="shared" si="4"/>
        <v>320</v>
      </c>
      <c r="F312" s="29"/>
    </row>
    <row r="313" spans="1:6">
      <c r="A313" s="1">
        <v>1</v>
      </c>
      <c r="B313" s="4">
        <v>8</v>
      </c>
      <c r="C313" s="4"/>
      <c r="D313" s="1">
        <v>4</v>
      </c>
      <c r="E313" s="4">
        <f t="shared" si="4"/>
        <v>64</v>
      </c>
      <c r="F313" s="29"/>
    </row>
    <row r="314" spans="1:6">
      <c r="A314" s="1">
        <v>1</v>
      </c>
      <c r="B314" s="4">
        <v>20</v>
      </c>
      <c r="C314" s="4"/>
      <c r="D314" s="1">
        <v>4</v>
      </c>
      <c r="E314" s="4">
        <f t="shared" si="4"/>
        <v>160</v>
      </c>
      <c r="F314" s="29"/>
    </row>
    <row r="315" spans="1:6">
      <c r="A315" s="1">
        <v>1</v>
      </c>
      <c r="B315" s="4">
        <v>15</v>
      </c>
      <c r="C315" s="4"/>
      <c r="D315" s="1">
        <v>4</v>
      </c>
      <c r="E315" s="4">
        <f t="shared" si="4"/>
        <v>120</v>
      </c>
      <c r="F315" s="29"/>
    </row>
    <row r="316" spans="1:6">
      <c r="A316" s="1">
        <v>1</v>
      </c>
      <c r="B316" s="4">
        <v>8</v>
      </c>
      <c r="C316" s="4">
        <v>25</v>
      </c>
      <c r="D316" s="1">
        <v>4</v>
      </c>
      <c r="E316" s="4">
        <f t="shared" si="4"/>
        <v>64</v>
      </c>
      <c r="F316" s="29"/>
    </row>
    <row r="317" spans="1:6">
      <c r="A317" s="5">
        <f>SUM(A3:A316)</f>
        <v>314</v>
      </c>
      <c r="B317" s="6"/>
      <c r="C317" s="6"/>
      <c r="D317" s="5">
        <f>SUM(D3:D316)</f>
        <v>1383</v>
      </c>
      <c r="E317" s="6">
        <f>SUM(E3:E316)</f>
        <v>51436.4</v>
      </c>
      <c r="F317" s="30"/>
    </row>
    <row r="318" spans="1:6">
      <c r="A318" s="5"/>
      <c r="B318" s="7"/>
      <c r="C318" s="7"/>
      <c r="D318" s="5"/>
      <c r="E318" s="7"/>
      <c r="F318" s="30"/>
    </row>
    <row r="319" spans="1:6">
      <c r="A319" s="8" t="s">
        <v>6</v>
      </c>
      <c r="B319" s="9"/>
      <c r="C319" s="9"/>
      <c r="E319" s="9"/>
    </row>
    <row r="320" spans="1:6">
      <c r="B320" s="10" t="s">
        <v>7</v>
      </c>
      <c r="C320" s="10"/>
      <c r="D320" s="11"/>
      <c r="E320" s="10">
        <v>316</v>
      </c>
    </row>
    <row r="321" spans="2:5">
      <c r="B321" s="10" t="s">
        <v>8</v>
      </c>
      <c r="C321" s="10"/>
      <c r="D321" s="11"/>
      <c r="E321" s="12">
        <f>D317/314</f>
        <v>4.4044585987261149</v>
      </c>
    </row>
    <row r="322" spans="2:5">
      <c r="B322" s="10" t="s">
        <v>9</v>
      </c>
      <c r="C322" s="10"/>
      <c r="D322" s="11"/>
      <c r="E322" s="13">
        <f>E317/A317</f>
        <v>163.81019108280256</v>
      </c>
    </row>
    <row r="323" spans="2:5" ht="15.75" thickBot="1">
      <c r="B323" s="14" t="s">
        <v>241</v>
      </c>
      <c r="C323" s="14"/>
      <c r="E323" s="9"/>
    </row>
    <row r="324" spans="2:5" ht="15.75" thickBot="1">
      <c r="B324" s="15" t="s">
        <v>10</v>
      </c>
      <c r="C324" s="16"/>
      <c r="D324" s="17"/>
      <c r="E324" s="18">
        <f>E322*0.56</f>
        <v>91.733707006369443</v>
      </c>
    </row>
    <row r="325" spans="2:5">
      <c r="B325" s="14" t="s">
        <v>242</v>
      </c>
      <c r="C325" s="14"/>
      <c r="E325" s="9"/>
    </row>
    <row r="326" spans="2:5">
      <c r="B326" s="9"/>
      <c r="C326" s="9"/>
      <c r="E326" s="9"/>
    </row>
    <row r="327" spans="2:5">
      <c r="B327" s="19" t="s">
        <v>240</v>
      </c>
      <c r="C327" s="10"/>
      <c r="E327" s="9"/>
    </row>
    <row r="328" spans="2:5" ht="15.75" thickBot="1">
      <c r="B328" s="9"/>
      <c r="C328" s="9"/>
      <c r="E328" s="9"/>
    </row>
    <row r="329" spans="2:5">
      <c r="B329" s="20" t="s">
        <v>13</v>
      </c>
      <c r="C329" s="21"/>
      <c r="D329" s="22"/>
      <c r="E329" s="23" t="s">
        <v>11</v>
      </c>
    </row>
    <row r="330" spans="2:5" ht="15.75" thickBot="1">
      <c r="B330" s="24" t="s">
        <v>12</v>
      </c>
      <c r="C330" s="25"/>
      <c r="D330" s="26"/>
      <c r="E330" s="27">
        <v>92</v>
      </c>
    </row>
  </sheetData>
  <mergeCells count="1">
    <mergeCell ref="B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6"/>
  <sheetViews>
    <sheetView workbookViewId="0"/>
  </sheetViews>
  <sheetFormatPr defaultRowHeight="15"/>
  <cols>
    <col min="1" max="1" width="113.85546875" customWidth="1"/>
  </cols>
  <sheetData>
    <row r="1" spans="1:1" s="168" customFormat="1" ht="21.75">
      <c r="A1" s="170" t="s">
        <v>243</v>
      </c>
    </row>
    <row r="2" spans="1:1" s="168" customFormat="1" ht="26.25" customHeight="1">
      <c r="A2" s="171"/>
    </row>
    <row r="3" spans="1:1" s="168" customFormat="1" ht="26.25" customHeight="1">
      <c r="A3" s="167" t="s">
        <v>244</v>
      </c>
    </row>
    <row r="4" spans="1:1" s="168" customFormat="1" ht="38.25" customHeight="1">
      <c r="A4" s="167" t="s">
        <v>245</v>
      </c>
    </row>
    <row r="5" spans="1:1" s="168" customFormat="1" ht="21" customHeight="1">
      <c r="A5" s="167" t="s">
        <v>246</v>
      </c>
    </row>
    <row r="6" spans="1:1" s="168" customFormat="1" ht="40.5" customHeight="1">
      <c r="A6" s="167" t="s">
        <v>247</v>
      </c>
    </row>
    <row r="7" spans="1:1" s="168" customFormat="1" ht="15" customHeight="1">
      <c r="A7" s="167" t="s">
        <v>248</v>
      </c>
    </row>
    <row r="8" spans="1:1" s="168" customFormat="1" ht="15" customHeight="1">
      <c r="A8" s="167" t="s">
        <v>249</v>
      </c>
    </row>
    <row r="9" spans="1:1" s="168" customFormat="1" ht="15" customHeight="1">
      <c r="A9" s="167" t="s">
        <v>250</v>
      </c>
    </row>
    <row r="10" spans="1:1" s="168" customFormat="1" ht="15" customHeight="1">
      <c r="A10" s="167" t="s">
        <v>14</v>
      </c>
    </row>
    <row r="11" spans="1:1" s="168" customFormat="1" ht="16.5" customHeight="1">
      <c r="A11" s="167" t="s">
        <v>15</v>
      </c>
    </row>
    <row r="12" spans="1:1" s="168" customFormat="1" ht="39">
      <c r="A12" s="167" t="s">
        <v>251</v>
      </c>
    </row>
    <row r="13" spans="1:1" s="168" customFormat="1" ht="75">
      <c r="A13" s="169" t="s">
        <v>252</v>
      </c>
    </row>
    <row r="14" spans="1:1" s="168" customFormat="1">
      <c r="A14" s="172" t="s">
        <v>16</v>
      </c>
    </row>
    <row r="15" spans="1:1" s="168" customFormat="1">
      <c r="A15" s="173" t="s">
        <v>17</v>
      </c>
    </row>
    <row r="16" spans="1:1" s="168" customFormat="1">
      <c r="A16" s="174" t="s">
        <v>253</v>
      </c>
    </row>
  </sheetData>
  <sortState ref="A1">
    <sortCondition ref="A1"/>
  </sortState>
  <hyperlinks>
    <hyperlink ref="A14" r:id="rId1" display="http://www.irs.gov/uac/IRS-New-Media-1"/>
    <hyperlink ref="A13" r:id="rId2" display="http://www.irs.gov/pub/irs-drop/n-13-80.pdf"/>
  </hyperlinks>
  <pageMargins left="0.7" right="0.7" top="0.75" bottom="0.75" header="0.3" footer="0.3"/>
  <pageSetup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14-15 COA</vt:lpstr>
      <vt:lpstr>COA Worksheet</vt:lpstr>
      <vt:lpstr>Transportation Survey Results</vt:lpstr>
      <vt:lpstr>IRS Mileage Rate</vt:lpstr>
      <vt:lpstr>'14-15 COA'!Print_Area</vt:lpstr>
    </vt:vector>
  </TitlesOfParts>
  <Company>Community Care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Miranda Smith</dc:creator>
  <cp:lastModifiedBy>karissa.marcangeli</cp:lastModifiedBy>
  <cp:lastPrinted>2015-03-25T17:52:09Z</cp:lastPrinted>
  <dcterms:created xsi:type="dcterms:W3CDTF">2013-04-04T14:21:27Z</dcterms:created>
  <dcterms:modified xsi:type="dcterms:W3CDTF">2015-03-25T17:54:54Z</dcterms:modified>
</cp:coreProperties>
</file>